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010" activeTab="0"/>
  </bookViews>
  <sheets>
    <sheet name="Исх данные" sheetId="1" r:id="rId1"/>
    <sheet name="VFO+IF" sheetId="2" r:id="rId2"/>
    <sheet name="VFO-IF" sheetId="3" r:id="rId3"/>
  </sheets>
  <definedNames/>
  <calcPr fullCalcOnLoad="1" refMode="R1C1"/>
</workbook>
</file>

<file path=xl/sharedStrings.xml><?xml version="1.0" encoding="utf-8"?>
<sst xmlns="http://schemas.openxmlformats.org/spreadsheetml/2006/main" count="157" uniqueCount="87">
  <si>
    <t>Исходные данные</t>
  </si>
  <si>
    <t>ПЧ, МГц</t>
  </si>
  <si>
    <t>КГ1, МГц</t>
  </si>
  <si>
    <t>КГ2, МГц</t>
  </si>
  <si>
    <t>IF</t>
  </si>
  <si>
    <t>OSC1</t>
  </si>
  <si>
    <t>Обозначение</t>
  </si>
  <si>
    <t>OSC2</t>
  </si>
  <si>
    <t>ГПД</t>
  </si>
  <si>
    <t>VFO</t>
  </si>
  <si>
    <t>Нижняя граница 
диапазона, МГЦ</t>
  </si>
  <si>
    <t>bandL</t>
  </si>
  <si>
    <t>bandH</t>
  </si>
  <si>
    <t>Значение</t>
  </si>
  <si>
    <t>1,8L</t>
  </si>
  <si>
    <t>1,8H</t>
  </si>
  <si>
    <t>3,5L</t>
  </si>
  <si>
    <t>3,5H</t>
  </si>
  <si>
    <t>7,0L</t>
  </si>
  <si>
    <t>7,0H</t>
  </si>
  <si>
    <t>10L</t>
  </si>
  <si>
    <t>10H</t>
  </si>
  <si>
    <t>14L</t>
  </si>
  <si>
    <t>14H</t>
  </si>
  <si>
    <t>18L</t>
  </si>
  <si>
    <t>18H</t>
  </si>
  <si>
    <t>21L</t>
  </si>
  <si>
    <t>21H</t>
  </si>
  <si>
    <t>24L</t>
  </si>
  <si>
    <t>24H</t>
  </si>
  <si>
    <t>28L</t>
  </si>
  <si>
    <t>28H</t>
  </si>
  <si>
    <t>160 м низ</t>
  </si>
  <si>
    <t>160 м верх</t>
  </si>
  <si>
    <t>80 м низ</t>
  </si>
  <si>
    <t>80 м верх</t>
  </si>
  <si>
    <t>40 м низ</t>
  </si>
  <si>
    <t>40 м верх</t>
  </si>
  <si>
    <t>30 м низ WARC</t>
  </si>
  <si>
    <t>30 м верх WARC</t>
  </si>
  <si>
    <t>20 м низ</t>
  </si>
  <si>
    <t>20 м верх</t>
  </si>
  <si>
    <t>17 м низ WARC</t>
  </si>
  <si>
    <t>17 м верх WARC</t>
  </si>
  <si>
    <t>15 м низ</t>
  </si>
  <si>
    <t>15 м верх</t>
  </si>
  <si>
    <t>12 м низ WARC</t>
  </si>
  <si>
    <t>12 м верх WARC</t>
  </si>
  <si>
    <t>10 м низ</t>
  </si>
  <si>
    <t>10 м верх</t>
  </si>
  <si>
    <t>BAND</t>
  </si>
  <si>
    <t>Продукт преобразования: VFO+IF=Fband</t>
  </si>
  <si>
    <t>VFO-IF</t>
  </si>
  <si>
    <t>VFO+IF</t>
  </si>
  <si>
    <t>2VFO-IF</t>
  </si>
  <si>
    <t>2VFO+IF</t>
  </si>
  <si>
    <t>3VFO-IF</t>
  </si>
  <si>
    <t>3VFO+IF</t>
  </si>
  <si>
    <t>OSC1+OSC2</t>
  </si>
  <si>
    <t>OSC1-OSC2</t>
  </si>
  <si>
    <t>2OSC1+OSC2</t>
  </si>
  <si>
    <t>2OSC1-OSC2</t>
  </si>
  <si>
    <t>2OSC2-OSC1</t>
  </si>
  <si>
    <t>2OSC2+OSC1</t>
  </si>
  <si>
    <t>Неподавляемые каналы приема</t>
  </si>
  <si>
    <t>IF+OSC1</t>
  </si>
  <si>
    <t>IF-OSC1</t>
  </si>
  <si>
    <t>IF+OSC2</t>
  </si>
  <si>
    <t>IF-OSC2</t>
  </si>
  <si>
    <t>IF+2OSC1</t>
  </si>
  <si>
    <t>IF-2OSC1</t>
  </si>
  <si>
    <t>IF+2OSC2</t>
  </si>
  <si>
    <t>IF-2OSC2</t>
  </si>
  <si>
    <t>Продукт преобразования: VFO-IF=Fband</t>
  </si>
  <si>
    <t>2VFO</t>
  </si>
  <si>
    <t>3VFO</t>
  </si>
  <si>
    <t>4VFO</t>
  </si>
  <si>
    <t>Знак "-" в таблице частот означает что вычитаение идет в обратном порядке (пример VFO-IF=-2,1 МГц, это значит что выделяется продукт IF-VFO=2,1 МГц)</t>
  </si>
  <si>
    <t>Верхняя граница
диапазона, МГЦ</t>
  </si>
  <si>
    <t>VFO+OSC1</t>
  </si>
  <si>
    <t>VFO-OSC1</t>
  </si>
  <si>
    <t>VFO+OSC2</t>
  </si>
  <si>
    <t>VFO-OSC2</t>
  </si>
  <si>
    <t>Зеркальные каналы</t>
  </si>
  <si>
    <t>Пораженные частоты</t>
  </si>
  <si>
    <t>Пораженные точки от КГ</t>
  </si>
  <si>
    <t>© R9AAA 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</si>
</sst>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24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/>
    </xf>
    <xf numFmtId="2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2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/>
    </xf>
    <xf numFmtId="2" fontId="0" fillId="8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/>
    </xf>
    <xf numFmtId="2" fontId="0" fillId="9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/>
    </xf>
    <xf numFmtId="2" fontId="0" fillId="10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18.375" style="0" customWidth="1"/>
    <col min="2" max="2" width="13.125" style="0" customWidth="1"/>
    <col min="3" max="3" width="9.125" style="1" customWidth="1"/>
  </cols>
  <sheetData>
    <row r="1" spans="1:3" ht="12.75">
      <c r="A1" s="4" t="s">
        <v>0</v>
      </c>
      <c r="B1" s="4" t="s">
        <v>6</v>
      </c>
      <c r="C1" s="5" t="s">
        <v>13</v>
      </c>
    </row>
    <row r="2" spans="1:8" ht="12.75">
      <c r="A2" s="4" t="s">
        <v>1</v>
      </c>
      <c r="B2" s="4" t="s">
        <v>4</v>
      </c>
      <c r="C2" s="33">
        <v>10</v>
      </c>
      <c r="E2" s="42" t="s">
        <v>86</v>
      </c>
      <c r="F2" s="42"/>
      <c r="G2" s="42"/>
      <c r="H2" s="42"/>
    </row>
    <row r="3" spans="1:8" ht="12.75">
      <c r="A3" s="4" t="s">
        <v>2</v>
      </c>
      <c r="B3" s="4" t="s">
        <v>5</v>
      </c>
      <c r="C3" s="33">
        <v>25</v>
      </c>
      <c r="E3" s="42"/>
      <c r="F3" s="42"/>
      <c r="G3" s="42"/>
      <c r="H3" s="42"/>
    </row>
    <row r="4" spans="1:8" ht="12.75">
      <c r="A4" s="4" t="s">
        <v>3</v>
      </c>
      <c r="B4" s="4" t="s">
        <v>7</v>
      </c>
      <c r="C4" s="33">
        <v>16</v>
      </c>
      <c r="E4" s="42"/>
      <c r="F4" s="42"/>
      <c r="G4" s="42"/>
      <c r="H4" s="42"/>
    </row>
    <row r="5" spans="1:3" ht="12.75">
      <c r="A5" s="4" t="s">
        <v>8</v>
      </c>
      <c r="B5" s="4" t="s">
        <v>9</v>
      </c>
      <c r="C5" s="33"/>
    </row>
    <row r="6" spans="1:3" ht="25.5">
      <c r="A6" s="35" t="s">
        <v>10</v>
      </c>
      <c r="B6" s="4" t="s">
        <v>11</v>
      </c>
      <c r="C6" s="33"/>
    </row>
    <row r="7" spans="1:3" ht="25.5">
      <c r="A7" s="35" t="s">
        <v>78</v>
      </c>
      <c r="B7" s="4" t="s">
        <v>12</v>
      </c>
      <c r="C7" s="33"/>
    </row>
    <row r="8" spans="1:3" ht="12.75">
      <c r="A8" s="6" t="s">
        <v>32</v>
      </c>
      <c r="B8" s="6" t="s">
        <v>14</v>
      </c>
      <c r="C8" s="7">
        <v>1.81</v>
      </c>
    </row>
    <row r="9" spans="1:3" ht="12.75">
      <c r="A9" s="6" t="s">
        <v>33</v>
      </c>
      <c r="B9" s="6" t="s">
        <v>15</v>
      </c>
      <c r="C9" s="7">
        <v>2</v>
      </c>
    </row>
    <row r="10" spans="1:3" ht="12.75">
      <c r="A10" s="9" t="s">
        <v>34</v>
      </c>
      <c r="B10" s="9" t="s">
        <v>16</v>
      </c>
      <c r="C10" s="10">
        <v>3.5</v>
      </c>
    </row>
    <row r="11" spans="1:3" ht="12.75">
      <c r="A11" s="9" t="s">
        <v>35</v>
      </c>
      <c r="B11" s="9" t="s">
        <v>17</v>
      </c>
      <c r="C11" s="10">
        <v>3.8</v>
      </c>
    </row>
    <row r="12" spans="1:3" ht="12.75">
      <c r="A12" s="12" t="s">
        <v>36</v>
      </c>
      <c r="B12" s="12" t="s">
        <v>18</v>
      </c>
      <c r="C12" s="13">
        <v>7</v>
      </c>
    </row>
    <row r="13" spans="1:3" ht="12.75">
      <c r="A13" s="12" t="s">
        <v>37</v>
      </c>
      <c r="B13" s="12" t="s">
        <v>19</v>
      </c>
      <c r="C13" s="13">
        <v>7.2</v>
      </c>
    </row>
    <row r="14" spans="1:3" ht="12.75">
      <c r="A14" s="15" t="s">
        <v>38</v>
      </c>
      <c r="B14" s="15" t="s">
        <v>20</v>
      </c>
      <c r="C14" s="16">
        <v>10.1</v>
      </c>
    </row>
    <row r="15" spans="1:3" ht="12.75">
      <c r="A15" s="15" t="s">
        <v>39</v>
      </c>
      <c r="B15" s="15" t="s">
        <v>21</v>
      </c>
      <c r="C15" s="16">
        <v>10.2</v>
      </c>
    </row>
    <row r="16" spans="1:3" ht="12.75">
      <c r="A16" s="18" t="s">
        <v>40</v>
      </c>
      <c r="B16" s="18" t="s">
        <v>22</v>
      </c>
      <c r="C16" s="19">
        <v>14</v>
      </c>
    </row>
    <row r="17" spans="1:3" ht="12.75">
      <c r="A17" s="18" t="s">
        <v>41</v>
      </c>
      <c r="B17" s="18" t="s">
        <v>23</v>
      </c>
      <c r="C17" s="19">
        <v>14.35</v>
      </c>
    </row>
    <row r="18" spans="1:3" ht="12.75">
      <c r="A18" s="21" t="s">
        <v>42</v>
      </c>
      <c r="B18" s="21" t="s">
        <v>24</v>
      </c>
      <c r="C18" s="22">
        <v>18.1</v>
      </c>
    </row>
    <row r="19" spans="1:3" ht="12.75">
      <c r="A19" s="21" t="s">
        <v>43</v>
      </c>
      <c r="B19" s="21" t="s">
        <v>25</v>
      </c>
      <c r="C19" s="22">
        <v>18.2</v>
      </c>
    </row>
    <row r="20" spans="1:3" ht="12.75">
      <c r="A20" s="24" t="s">
        <v>44</v>
      </c>
      <c r="B20" s="24" t="s">
        <v>26</v>
      </c>
      <c r="C20" s="25">
        <v>21</v>
      </c>
    </row>
    <row r="21" spans="1:3" ht="12.75">
      <c r="A21" s="24" t="s">
        <v>45</v>
      </c>
      <c r="B21" s="24" t="s">
        <v>27</v>
      </c>
      <c r="C21" s="25">
        <v>21.45</v>
      </c>
    </row>
    <row r="22" spans="1:3" ht="12.75">
      <c r="A22" s="27" t="s">
        <v>46</v>
      </c>
      <c r="B22" s="27" t="s">
        <v>28</v>
      </c>
      <c r="C22" s="28">
        <v>24.9</v>
      </c>
    </row>
    <row r="23" spans="1:3" ht="12.75">
      <c r="A23" s="27" t="s">
        <v>47</v>
      </c>
      <c r="B23" s="27" t="s">
        <v>29</v>
      </c>
      <c r="C23" s="28">
        <v>25</v>
      </c>
    </row>
    <row r="24" spans="1:3" ht="12.75">
      <c r="A24" s="30" t="s">
        <v>48</v>
      </c>
      <c r="B24" s="30" t="s">
        <v>30</v>
      </c>
      <c r="C24" s="31">
        <v>28</v>
      </c>
    </row>
    <row r="25" spans="1:3" ht="12.75">
      <c r="A25" s="30" t="s">
        <v>49</v>
      </c>
      <c r="B25" s="30" t="s">
        <v>31</v>
      </c>
      <c r="C25" s="31">
        <v>29.7</v>
      </c>
    </row>
  </sheetData>
  <mergeCells count="1">
    <mergeCell ref="E2:H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F4" sqref="F4"/>
    </sheetView>
  </sheetViews>
  <sheetFormatPr defaultColWidth="9.00390625" defaultRowHeight="12.75"/>
  <cols>
    <col min="1" max="1" width="7.00390625" style="0" customWidth="1"/>
    <col min="2" max="2" width="6.25390625" style="0" customWidth="1"/>
    <col min="3" max="3" width="6.875" style="0" customWidth="1"/>
    <col min="4" max="4" width="7.25390625" style="0" customWidth="1"/>
    <col min="5" max="6" width="8.00390625" style="0" customWidth="1"/>
    <col min="7" max="7" width="7.75390625" style="0" customWidth="1"/>
    <col min="8" max="9" width="7.625" style="0" customWidth="1"/>
    <col min="10" max="10" width="7.25390625" style="0" customWidth="1"/>
    <col min="11" max="11" width="6.875" style="0" customWidth="1"/>
    <col min="12" max="12" width="10.375" style="0" customWidth="1"/>
    <col min="13" max="13" width="10.00390625" style="0" customWidth="1"/>
    <col min="14" max="14" width="10.125" style="0" customWidth="1"/>
  </cols>
  <sheetData>
    <row r="1" spans="1:13" ht="12.75">
      <c r="A1" t="s">
        <v>51</v>
      </c>
      <c r="M1" s="3"/>
    </row>
    <row r="2" spans="1:15" ht="12.75" customHeight="1">
      <c r="A2" s="2"/>
      <c r="C2" s="39" t="s">
        <v>83</v>
      </c>
      <c r="D2" s="40"/>
      <c r="E2" s="40"/>
      <c r="F2" s="40"/>
      <c r="G2" s="40"/>
      <c r="H2" s="41"/>
      <c r="I2" s="39" t="s">
        <v>84</v>
      </c>
      <c r="J2" s="40"/>
      <c r="K2" s="40"/>
      <c r="L2" s="40"/>
      <c r="M2" s="40"/>
      <c r="N2" s="40"/>
      <c r="O2" s="41"/>
    </row>
    <row r="3" spans="1:15" ht="12.75">
      <c r="A3" s="4" t="s">
        <v>50</v>
      </c>
      <c r="B3" s="5" t="s">
        <v>9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74</v>
      </c>
      <c r="J3" s="5" t="s">
        <v>75</v>
      </c>
      <c r="K3" s="5" t="s">
        <v>76</v>
      </c>
      <c r="L3" s="5" t="s">
        <v>79</v>
      </c>
      <c r="M3" s="5" t="s">
        <v>80</v>
      </c>
      <c r="N3" s="5" t="s">
        <v>81</v>
      </c>
      <c r="O3" s="5" t="s">
        <v>82</v>
      </c>
    </row>
    <row r="4" spans="1:15" ht="12.75">
      <c r="A4" s="6" t="s">
        <v>14</v>
      </c>
      <c r="B4" s="7">
        <f>(((-'Исх данные'!C8+'Исх данные'!C2)^2)^0.5)</f>
        <v>8.19</v>
      </c>
      <c r="C4" s="7">
        <f>SUM(B4,-'Исх данные'!C2)</f>
        <v>-1.8100000000000005</v>
      </c>
      <c r="D4" s="7">
        <f>SUM(B4,'Исх данные'!C2)</f>
        <v>18.189999999999998</v>
      </c>
      <c r="E4" s="8">
        <f>SUM(2*B4,-'Исх данные'!C2)</f>
        <v>6.379999999999999</v>
      </c>
      <c r="F4" s="8">
        <f>SUM(2*B4,'Исх данные'!C2)</f>
        <v>26.38</v>
      </c>
      <c r="G4" s="8">
        <f>SUM(3*B4,-'Исх данные'!C2)</f>
        <v>14.57</v>
      </c>
      <c r="H4" s="8">
        <f>SUM(3*B4,'Исх данные'!C2)</f>
        <v>34.57</v>
      </c>
      <c r="I4" s="8">
        <f aca="true" t="shared" si="0" ref="I4:I21">2*B4</f>
        <v>16.38</v>
      </c>
      <c r="J4" s="8">
        <f aca="true" t="shared" si="1" ref="J4:J21">3*B4</f>
        <v>24.57</v>
      </c>
      <c r="K4" s="8">
        <f aca="true" t="shared" si="2" ref="K4:K21">4*B4</f>
        <v>32.76</v>
      </c>
      <c r="L4" s="7">
        <f>B4+'Исх данные'!C3</f>
        <v>33.19</v>
      </c>
      <c r="M4" s="7">
        <f>B4-'Исх данные'!C3</f>
        <v>-16.810000000000002</v>
      </c>
      <c r="N4" s="7">
        <f>B4+'Исх данные'!C4</f>
        <v>24.189999999999998</v>
      </c>
      <c r="O4" s="7">
        <f>B4-'Исх данные'!C4</f>
        <v>-7.8100000000000005</v>
      </c>
    </row>
    <row r="5" spans="1:15" ht="12.75">
      <c r="A5" s="6" t="s">
        <v>15</v>
      </c>
      <c r="B5" s="7">
        <f>(((-'Исх данные'!C9+'Исх данные'!C2)^2)^0.5)</f>
        <v>8</v>
      </c>
      <c r="C5" s="7">
        <f>SUM(B5,-'Исх данные'!C2)</f>
        <v>-2</v>
      </c>
      <c r="D5" s="7">
        <f>SUM(B5,'Исх данные'!C2)</f>
        <v>18</v>
      </c>
      <c r="E5" s="8">
        <f>SUM(2*B5,-'Исх данные'!C2)</f>
        <v>6</v>
      </c>
      <c r="F5" s="8">
        <f>SUM(2*B5,'Исх данные'!C2)</f>
        <v>26</v>
      </c>
      <c r="G5" s="8">
        <f>SUM(3*B5,-'Исх данные'!C2)</f>
        <v>14</v>
      </c>
      <c r="H5" s="8">
        <f>SUM(3*B5,'Исх данные'!C2)</f>
        <v>34</v>
      </c>
      <c r="I5" s="8">
        <f t="shared" si="0"/>
        <v>16</v>
      </c>
      <c r="J5" s="8">
        <f t="shared" si="1"/>
        <v>24</v>
      </c>
      <c r="K5" s="8">
        <f t="shared" si="2"/>
        <v>32</v>
      </c>
      <c r="L5" s="7">
        <f>B5+'Исх данные'!C3</f>
        <v>33</v>
      </c>
      <c r="M5" s="7">
        <f>B5-'Исх данные'!C3</f>
        <v>-17</v>
      </c>
      <c r="N5" s="7">
        <f>B5+'Исх данные'!C4</f>
        <v>24</v>
      </c>
      <c r="O5" s="7">
        <f>B5-'Исх данные'!C4</f>
        <v>-8</v>
      </c>
    </row>
    <row r="6" spans="1:15" ht="12.75">
      <c r="A6" s="9" t="s">
        <v>16</v>
      </c>
      <c r="B6" s="10">
        <f>(((-'Исх данные'!C10+'Исх данные'!C2)^2)^0.5)</f>
        <v>6.5</v>
      </c>
      <c r="C6" s="10">
        <f>SUM(B6,-'Исх данные'!C2)</f>
        <v>-3.5</v>
      </c>
      <c r="D6" s="10">
        <f>SUM(B6,'Исх данные'!C2)</f>
        <v>16.5</v>
      </c>
      <c r="E6" s="11">
        <f>SUM(2*B6,-'Исх данные'!C2)</f>
        <v>3</v>
      </c>
      <c r="F6" s="11">
        <f>SUM(2*B6,'Исх данные'!C2)</f>
        <v>23</v>
      </c>
      <c r="G6" s="11">
        <f>SUM(3*B6,-'Исх данные'!C2)</f>
        <v>9.5</v>
      </c>
      <c r="H6" s="11">
        <f>SUM(3*B6,'Исх данные'!C2)</f>
        <v>29.5</v>
      </c>
      <c r="I6" s="11">
        <f t="shared" si="0"/>
        <v>13</v>
      </c>
      <c r="J6" s="11">
        <f t="shared" si="1"/>
        <v>19.5</v>
      </c>
      <c r="K6" s="11">
        <f t="shared" si="2"/>
        <v>26</v>
      </c>
      <c r="L6" s="10">
        <f>B6+'Исх данные'!C3</f>
        <v>31.5</v>
      </c>
      <c r="M6" s="10">
        <f>B6-'Исх данные'!C3</f>
        <v>-18.5</v>
      </c>
      <c r="N6" s="10">
        <f>B6+'Исх данные'!C4</f>
        <v>22.5</v>
      </c>
      <c r="O6" s="10">
        <f>B6-'Исх данные'!C4</f>
        <v>-9.5</v>
      </c>
    </row>
    <row r="7" spans="1:15" ht="12.75">
      <c r="A7" s="9" t="s">
        <v>17</v>
      </c>
      <c r="B7" s="10">
        <f>(((-'Исх данные'!C11+'Исх данные'!C2)^2)^0.5)</f>
        <v>6.2</v>
      </c>
      <c r="C7" s="10">
        <f>SUM(B7,-'Исх данные'!C2)</f>
        <v>-3.8</v>
      </c>
      <c r="D7" s="10">
        <f>SUM(B7,'Исх данные'!C2)</f>
        <v>16.2</v>
      </c>
      <c r="E7" s="11">
        <f>SUM(2*B7,-'Исх данные'!C2)</f>
        <v>2.4000000000000004</v>
      </c>
      <c r="F7" s="11">
        <f>SUM(2*B7,'Исх данные'!C2)</f>
        <v>22.4</v>
      </c>
      <c r="G7" s="11">
        <f>SUM(3*B7,-'Исх данные'!C2)</f>
        <v>8.600000000000001</v>
      </c>
      <c r="H7" s="11">
        <f>SUM(3*B7,'Исх данные'!C2)</f>
        <v>28.6</v>
      </c>
      <c r="I7" s="11">
        <f t="shared" si="0"/>
        <v>12.4</v>
      </c>
      <c r="J7" s="11">
        <f t="shared" si="1"/>
        <v>18.6</v>
      </c>
      <c r="K7" s="11">
        <f t="shared" si="2"/>
        <v>24.8</v>
      </c>
      <c r="L7" s="10">
        <f>B7+'Исх данные'!C3</f>
        <v>31.2</v>
      </c>
      <c r="M7" s="10">
        <f>B7-'Исх данные'!C3</f>
        <v>-18.8</v>
      </c>
      <c r="N7" s="10">
        <f>B7+'Исх данные'!C4</f>
        <v>22.2</v>
      </c>
      <c r="O7" s="10">
        <f>B7-'Исх данные'!C4</f>
        <v>-9.8</v>
      </c>
    </row>
    <row r="8" spans="1:15" ht="12.75">
      <c r="A8" s="12" t="s">
        <v>18</v>
      </c>
      <c r="B8" s="13">
        <f>(((-'Исх данные'!C12+'Исх данные'!C2)^2)^0.5)</f>
        <v>3</v>
      </c>
      <c r="C8" s="13">
        <f>SUM(B8,-'Исх данные'!C2)</f>
        <v>-7</v>
      </c>
      <c r="D8" s="13">
        <f>SUM(B8,'Исх данные'!C2)</f>
        <v>13</v>
      </c>
      <c r="E8" s="14">
        <f>SUM(2*B8,-'Исх данные'!C2)</f>
        <v>-4</v>
      </c>
      <c r="F8" s="14">
        <f>SUM(2*B8,'Исх данные'!C2)</f>
        <v>16</v>
      </c>
      <c r="G8" s="14">
        <f>SUM(3*B8,-'Исх данные'!C2)</f>
        <v>-1</v>
      </c>
      <c r="H8" s="14">
        <f>SUM(3*B8,'Исх данные'!C2)</f>
        <v>19</v>
      </c>
      <c r="I8" s="14">
        <f t="shared" si="0"/>
        <v>6</v>
      </c>
      <c r="J8" s="14">
        <f t="shared" si="1"/>
        <v>9</v>
      </c>
      <c r="K8" s="14">
        <f t="shared" si="2"/>
        <v>12</v>
      </c>
      <c r="L8" s="13">
        <f>B8+'Исх данные'!C3</f>
        <v>28</v>
      </c>
      <c r="M8" s="13">
        <f>B8-'Исх данные'!C3</f>
        <v>-22</v>
      </c>
      <c r="N8" s="13">
        <f>B8+'Исх данные'!C4</f>
        <v>19</v>
      </c>
      <c r="O8" s="13">
        <f>B8-'Исх данные'!C4</f>
        <v>-13</v>
      </c>
    </row>
    <row r="9" spans="1:15" ht="12.75">
      <c r="A9" s="12" t="s">
        <v>19</v>
      </c>
      <c r="B9" s="13">
        <f>(((-'Исх данные'!C13+'Исх данные'!C2)^2)^0.5)</f>
        <v>2.8</v>
      </c>
      <c r="C9" s="13">
        <f>SUM(B9,-'Исх данные'!C2)</f>
        <v>-7.2</v>
      </c>
      <c r="D9" s="13">
        <f>SUM(B9,'Исх данные'!C2)</f>
        <v>12.8</v>
      </c>
      <c r="E9" s="14">
        <f>SUM(2*B9,-'Исх данные'!C2)</f>
        <v>-4.4</v>
      </c>
      <c r="F9" s="14">
        <f>SUM(2*B9,'Исх данные'!C2)</f>
        <v>15.6</v>
      </c>
      <c r="G9" s="14">
        <f>SUM(3*B9,-'Исх данные'!C2)</f>
        <v>-1.6000000000000014</v>
      </c>
      <c r="H9" s="14">
        <f>SUM(3*B9,'Исх данные'!C2)</f>
        <v>18.4</v>
      </c>
      <c r="I9" s="14">
        <f t="shared" si="0"/>
        <v>5.6</v>
      </c>
      <c r="J9" s="14">
        <f t="shared" si="1"/>
        <v>8.399999999999999</v>
      </c>
      <c r="K9" s="14">
        <f t="shared" si="2"/>
        <v>11.2</v>
      </c>
      <c r="L9" s="13">
        <f>B9+'Исх данные'!C3</f>
        <v>27.8</v>
      </c>
      <c r="M9" s="13">
        <f>B9-'Исх данные'!C3</f>
        <v>-22.2</v>
      </c>
      <c r="N9" s="13">
        <f>B9+'Исх данные'!C4</f>
        <v>18.8</v>
      </c>
      <c r="O9" s="13">
        <f>B9-'Исх данные'!C4</f>
        <v>-13.2</v>
      </c>
    </row>
    <row r="10" spans="1:15" ht="12.75">
      <c r="A10" s="15" t="s">
        <v>20</v>
      </c>
      <c r="B10" s="16">
        <f>(((-'Исх данные'!C14+'Исх данные'!C2)^2)^0.5)</f>
        <v>0.09999999999999964</v>
      </c>
      <c r="C10" s="16">
        <f>SUM(B10,-'Исх данные'!C2)</f>
        <v>-9.9</v>
      </c>
      <c r="D10" s="16">
        <f>SUM(B10,'Исх данные'!C2)</f>
        <v>10.1</v>
      </c>
      <c r="E10" s="17">
        <f>SUM(2*B10,-'Исх данные'!C2)</f>
        <v>-9.8</v>
      </c>
      <c r="F10" s="17">
        <f>SUM(2*B10,'Исх данные'!C2)</f>
        <v>10.2</v>
      </c>
      <c r="G10" s="17">
        <f>SUM(3*B10,-'Исх данные'!C2)</f>
        <v>-9.700000000000001</v>
      </c>
      <c r="H10" s="17">
        <f>SUM(3*B10,'Исх данные'!C2)</f>
        <v>10.299999999999999</v>
      </c>
      <c r="I10" s="17">
        <f t="shared" si="0"/>
        <v>0.1999999999999993</v>
      </c>
      <c r="J10" s="17">
        <f t="shared" si="1"/>
        <v>0.29999999999999893</v>
      </c>
      <c r="K10" s="17">
        <f t="shared" si="2"/>
        <v>0.3999999999999986</v>
      </c>
      <c r="L10" s="16">
        <f>B10+'Исх данные'!C3</f>
        <v>25.1</v>
      </c>
      <c r="M10" s="16">
        <f>B10-'Исх данные'!C3</f>
        <v>-24.9</v>
      </c>
      <c r="N10" s="16">
        <f>B10+'Исх данные'!C4</f>
        <v>16.1</v>
      </c>
      <c r="O10" s="16">
        <f>B10-'Исх данные'!C4</f>
        <v>-15.9</v>
      </c>
    </row>
    <row r="11" spans="1:15" ht="12.75">
      <c r="A11" s="15" t="s">
        <v>21</v>
      </c>
      <c r="B11" s="16">
        <f>(((-'Исх данные'!C15+'Исх данные'!C2)^2)^0.5)</f>
        <v>0.1999999999999993</v>
      </c>
      <c r="C11" s="16">
        <f>SUM(B11,-'Исх данные'!C2)</f>
        <v>-9.8</v>
      </c>
      <c r="D11" s="16">
        <f>SUM(B11,'Исх данные'!C2)</f>
        <v>10.2</v>
      </c>
      <c r="E11" s="17">
        <f>SUM(2*B11,-'Исх данные'!C2)</f>
        <v>-9.600000000000001</v>
      </c>
      <c r="F11" s="17">
        <f>SUM(2*B11,'Исх данные'!C2)</f>
        <v>10.399999999999999</v>
      </c>
      <c r="G11" s="17">
        <f>SUM(3*B11,-'Исх данные'!C2)</f>
        <v>-9.400000000000002</v>
      </c>
      <c r="H11" s="17">
        <f>SUM(3*B11,'Исх данные'!C2)</f>
        <v>10.599999999999998</v>
      </c>
      <c r="I11" s="17">
        <f t="shared" si="0"/>
        <v>0.3999999999999986</v>
      </c>
      <c r="J11" s="17">
        <f t="shared" si="1"/>
        <v>0.5999999999999979</v>
      </c>
      <c r="K11" s="17">
        <f t="shared" si="2"/>
        <v>0.7999999999999972</v>
      </c>
      <c r="L11" s="16">
        <f>B11+'Исх данные'!C3</f>
        <v>25.2</v>
      </c>
      <c r="M11" s="16">
        <f>B11-'Исх данные'!C3</f>
        <v>-24.8</v>
      </c>
      <c r="N11" s="16">
        <f>B11+'Исх данные'!C4</f>
        <v>16.2</v>
      </c>
      <c r="O11" s="16">
        <f>B11-'Исх данные'!C4</f>
        <v>-15.8</v>
      </c>
    </row>
    <row r="12" spans="1:15" ht="12.75">
      <c r="A12" s="18" t="s">
        <v>22</v>
      </c>
      <c r="B12" s="19">
        <f>(((-'Исх данные'!C16+'Исх данные'!C2)^2)^0.5)</f>
        <v>4</v>
      </c>
      <c r="C12" s="19">
        <f>SUM(B12,-'Исх данные'!C2)</f>
        <v>-6</v>
      </c>
      <c r="D12" s="19">
        <f>SUM(B12,'Исх данные'!C2)</f>
        <v>14</v>
      </c>
      <c r="E12" s="20">
        <f>SUM(2*B12,-'Исх данные'!C2)</f>
        <v>-2</v>
      </c>
      <c r="F12" s="20">
        <f>SUM(2*B12,'Исх данные'!C2)</f>
        <v>18</v>
      </c>
      <c r="G12" s="20">
        <f>SUM(3*B12,-'Исх данные'!C2)</f>
        <v>2</v>
      </c>
      <c r="H12" s="20">
        <f>SUM(3*B12,'Исх данные'!C2)</f>
        <v>22</v>
      </c>
      <c r="I12" s="20">
        <f t="shared" si="0"/>
        <v>8</v>
      </c>
      <c r="J12" s="20">
        <f t="shared" si="1"/>
        <v>12</v>
      </c>
      <c r="K12" s="20">
        <f t="shared" si="2"/>
        <v>16</v>
      </c>
      <c r="L12" s="19">
        <f>B12+'Исх данные'!C3</f>
        <v>29</v>
      </c>
      <c r="M12" s="19">
        <f>B12-'Исх данные'!C3</f>
        <v>-21</v>
      </c>
      <c r="N12" s="19">
        <f>B12+'Исх данные'!C4</f>
        <v>20</v>
      </c>
      <c r="O12" s="19">
        <f>B12-'Исх данные'!C4</f>
        <v>-12</v>
      </c>
    </row>
    <row r="13" spans="1:15" ht="12.75">
      <c r="A13" s="18" t="s">
        <v>23</v>
      </c>
      <c r="B13" s="19">
        <f>(((-'Исх данные'!C17+'Исх данные'!C2)^2)^0.5)</f>
        <v>4.35</v>
      </c>
      <c r="C13" s="19">
        <f>SUM(B13,-'Исх данные'!C2)</f>
        <v>-5.65</v>
      </c>
      <c r="D13" s="19">
        <f>SUM(B13,'Исх данные'!C2)</f>
        <v>14.35</v>
      </c>
      <c r="E13" s="20">
        <f>SUM(2*B13,-'Исх данные'!C2)</f>
        <v>-1.3000000000000007</v>
      </c>
      <c r="F13" s="20">
        <f>SUM(2*B13,'Исх данные'!C2)</f>
        <v>18.7</v>
      </c>
      <c r="G13" s="20">
        <f>SUM(3*B13,-'Исх данные'!C2)</f>
        <v>3.049999999999999</v>
      </c>
      <c r="H13" s="20">
        <f>SUM(3*B13,'Исх данные'!C2)</f>
        <v>23.049999999999997</v>
      </c>
      <c r="I13" s="20">
        <f t="shared" si="0"/>
        <v>8.7</v>
      </c>
      <c r="J13" s="20">
        <f t="shared" si="1"/>
        <v>13.049999999999999</v>
      </c>
      <c r="K13" s="20">
        <f t="shared" si="2"/>
        <v>17.4</v>
      </c>
      <c r="L13" s="19">
        <f>B13+'Исх данные'!C3</f>
        <v>29.35</v>
      </c>
      <c r="M13" s="19">
        <f>B13-'Исх данные'!C3</f>
        <v>-20.65</v>
      </c>
      <c r="N13" s="19">
        <f>B13+'Исх данные'!C4</f>
        <v>20.35</v>
      </c>
      <c r="O13" s="19">
        <f>B13-'Исх данные'!C4</f>
        <v>-11.65</v>
      </c>
    </row>
    <row r="14" spans="1:15" ht="12.75">
      <c r="A14" s="21" t="s">
        <v>24</v>
      </c>
      <c r="B14" s="22">
        <f>(((-'Исх данные'!C18+'Исх данные'!C2)^2)^0.5)</f>
        <v>8.100000000000001</v>
      </c>
      <c r="C14" s="22">
        <f>SUM(B14,-'Исх данные'!C2)</f>
        <v>-1.8999999999999986</v>
      </c>
      <c r="D14" s="22">
        <f>SUM(B14,'Исх данные'!C2)</f>
        <v>18.1</v>
      </c>
      <c r="E14" s="23">
        <f>SUM(2*B14,-'Исх данные'!C2)</f>
        <v>6.200000000000003</v>
      </c>
      <c r="F14" s="23">
        <f>SUM(2*B14,'Исх данные'!C2)</f>
        <v>26.200000000000003</v>
      </c>
      <c r="G14" s="23">
        <f>SUM(3*B14,-'Исх данные'!C2)</f>
        <v>14.300000000000004</v>
      </c>
      <c r="H14" s="23">
        <f>SUM(3*B14,'Исх данные'!C2)</f>
        <v>34.300000000000004</v>
      </c>
      <c r="I14" s="23">
        <f t="shared" si="0"/>
        <v>16.200000000000003</v>
      </c>
      <c r="J14" s="23">
        <f t="shared" si="1"/>
        <v>24.300000000000004</v>
      </c>
      <c r="K14" s="23">
        <f t="shared" si="2"/>
        <v>32.400000000000006</v>
      </c>
      <c r="L14" s="22">
        <f>B14+'Исх данные'!C3</f>
        <v>33.1</v>
      </c>
      <c r="M14" s="22">
        <f>B14-'Исх данные'!C3</f>
        <v>-16.9</v>
      </c>
      <c r="N14" s="22">
        <f>B14+'Исх данные'!C4</f>
        <v>24.1</v>
      </c>
      <c r="O14" s="22">
        <f>B14-'Исх данные'!C4</f>
        <v>-7.899999999999999</v>
      </c>
    </row>
    <row r="15" spans="1:15" ht="12.75">
      <c r="A15" s="21" t="s">
        <v>25</v>
      </c>
      <c r="B15" s="22">
        <f>(((-'Исх данные'!C19+'Исх данные'!C2)^2)^0.5)</f>
        <v>8.2</v>
      </c>
      <c r="C15" s="22">
        <f>SUM(B15,-'Исх данные'!C2)</f>
        <v>-1.8000000000000007</v>
      </c>
      <c r="D15" s="22">
        <f>SUM(B15,'Исх данные'!C2)</f>
        <v>18.2</v>
      </c>
      <c r="E15" s="23">
        <f>SUM(2*B15,-'Исх данные'!C2)</f>
        <v>6.399999999999999</v>
      </c>
      <c r="F15" s="23">
        <f>SUM(2*B15,'Исх данные'!C2)</f>
        <v>26.4</v>
      </c>
      <c r="G15" s="23">
        <f>SUM(3*B15,-'Исх данные'!C2)</f>
        <v>14.599999999999998</v>
      </c>
      <c r="H15" s="23">
        <f>SUM(3*B15,'Исх данные'!C2)</f>
        <v>34.599999999999994</v>
      </c>
      <c r="I15" s="23">
        <f t="shared" si="0"/>
        <v>16.4</v>
      </c>
      <c r="J15" s="23">
        <f t="shared" si="1"/>
        <v>24.599999999999998</v>
      </c>
      <c r="K15" s="23">
        <f t="shared" si="2"/>
        <v>32.8</v>
      </c>
      <c r="L15" s="22">
        <f>B15+'Исх данные'!C3</f>
        <v>33.2</v>
      </c>
      <c r="M15" s="22">
        <f>B15-'Исх данные'!C3</f>
        <v>-16.8</v>
      </c>
      <c r="N15" s="22">
        <f>B15+'Исх данные'!C4</f>
        <v>24.2</v>
      </c>
      <c r="O15" s="22">
        <f>B15-'Исх данные'!C4</f>
        <v>-7.800000000000001</v>
      </c>
    </row>
    <row r="16" spans="1:15" ht="12.75">
      <c r="A16" s="24" t="s">
        <v>26</v>
      </c>
      <c r="B16" s="25">
        <f>(((-'Исх данные'!C20+'Исх данные'!C2)^2)^0.5)</f>
        <v>11</v>
      </c>
      <c r="C16" s="25">
        <f>SUM(B16,-'Исх данные'!C2)</f>
        <v>1</v>
      </c>
      <c r="D16" s="25">
        <f>SUM(B16,'Исх данные'!C2)</f>
        <v>21</v>
      </c>
      <c r="E16" s="26">
        <f>SUM(2*B16,-'Исх данные'!C2)</f>
        <v>12</v>
      </c>
      <c r="F16" s="26">
        <f>SUM(2*B16,'Исх данные'!C12)</f>
        <v>29</v>
      </c>
      <c r="G16" s="26">
        <f>SUM(3*B16,-'Исх данные'!C2)</f>
        <v>23</v>
      </c>
      <c r="H16" s="26">
        <f>SUM(3*B16,'Исх данные'!C2)</f>
        <v>43</v>
      </c>
      <c r="I16" s="26">
        <f t="shared" si="0"/>
        <v>22</v>
      </c>
      <c r="J16" s="26">
        <f t="shared" si="1"/>
        <v>33</v>
      </c>
      <c r="K16" s="26">
        <f t="shared" si="2"/>
        <v>44</v>
      </c>
      <c r="L16" s="25">
        <f>B16+'Исх данные'!C3</f>
        <v>36</v>
      </c>
      <c r="M16" s="25">
        <f>B16-'Исх данные'!C3</f>
        <v>-14</v>
      </c>
      <c r="N16" s="25">
        <f>B16+'Исх данные'!C4</f>
        <v>27</v>
      </c>
      <c r="O16" s="25">
        <f>B16-'Исх данные'!C4</f>
        <v>-5</v>
      </c>
    </row>
    <row r="17" spans="1:15" ht="12.75">
      <c r="A17" s="24" t="s">
        <v>27</v>
      </c>
      <c r="B17" s="25">
        <f>(((-'Исх данные'!C21+'Исх данные'!C2)^2)^0.5)</f>
        <v>11.45</v>
      </c>
      <c r="C17" s="25">
        <f>SUM(B17,-'Исх данные'!C2)</f>
        <v>1.4499999999999993</v>
      </c>
      <c r="D17" s="25">
        <f>SUM(B17,'Исх данные'!C2)</f>
        <v>21.45</v>
      </c>
      <c r="E17" s="26">
        <f>SUM(2*B17,-'Исх данные'!C2)</f>
        <v>12.899999999999999</v>
      </c>
      <c r="F17" s="26">
        <f>SUM(2*B17,'Исх данные'!C2)</f>
        <v>32.9</v>
      </c>
      <c r="G17" s="26">
        <f>SUM(3*B17,-'Исх данные'!C2)</f>
        <v>24.349999999999994</v>
      </c>
      <c r="H17" s="26">
        <f>SUM(3*B17,'Исх данные'!C2)</f>
        <v>44.349999999999994</v>
      </c>
      <c r="I17" s="26">
        <f t="shared" si="0"/>
        <v>22.9</v>
      </c>
      <c r="J17" s="26">
        <f t="shared" si="1"/>
        <v>34.349999999999994</v>
      </c>
      <c r="K17" s="26">
        <f t="shared" si="2"/>
        <v>45.8</v>
      </c>
      <c r="L17" s="25">
        <f>B17+'Исх данные'!C3</f>
        <v>36.45</v>
      </c>
      <c r="M17" s="25">
        <f>B17-'Исх данные'!C3</f>
        <v>-13.55</v>
      </c>
      <c r="N17" s="25">
        <f>B17+'Исх данные'!C4</f>
        <v>27.45</v>
      </c>
      <c r="O17" s="25">
        <f>B17-'Исх данные'!C4</f>
        <v>-4.550000000000001</v>
      </c>
    </row>
    <row r="18" spans="1:15" ht="12.75">
      <c r="A18" s="27" t="s">
        <v>28</v>
      </c>
      <c r="B18" s="28">
        <f>(((-'Исх данные'!C22+'Исх данные'!C2)^2)^0.5)</f>
        <v>14.899999999999999</v>
      </c>
      <c r="C18" s="28">
        <f>SUM(B18,-'Исх данные'!C2)</f>
        <v>4.899999999999999</v>
      </c>
      <c r="D18" s="28">
        <f>SUM(B18,'Исх данные'!C2)</f>
        <v>24.9</v>
      </c>
      <c r="E18" s="29">
        <f>SUM(2*B18,-'Исх данные'!C2)</f>
        <v>19.799999999999997</v>
      </c>
      <c r="F18" s="29">
        <f>SUM(2*B18,'Исх данные'!C2)</f>
        <v>39.8</v>
      </c>
      <c r="G18" s="29">
        <f>SUM(3*B18,-'Исх данные'!C2)</f>
        <v>34.699999999999996</v>
      </c>
      <c r="H18" s="29">
        <f>SUM(3*B18,'Исх данные'!C2)</f>
        <v>54.699999999999996</v>
      </c>
      <c r="I18" s="29">
        <f t="shared" si="0"/>
        <v>29.799999999999997</v>
      </c>
      <c r="J18" s="29">
        <f t="shared" si="1"/>
        <v>44.699999999999996</v>
      </c>
      <c r="K18" s="29">
        <f t="shared" si="2"/>
        <v>59.599999999999994</v>
      </c>
      <c r="L18" s="28">
        <f>B18+'Исх данные'!C3</f>
        <v>39.9</v>
      </c>
      <c r="M18" s="28">
        <f>B18-'Исх данные'!C3</f>
        <v>-10.100000000000001</v>
      </c>
      <c r="N18" s="28">
        <f>B18+'Исх данные'!C4</f>
        <v>30.9</v>
      </c>
      <c r="O18" s="28">
        <f>B18-'Исх данные'!C4</f>
        <v>-1.1000000000000014</v>
      </c>
    </row>
    <row r="19" spans="1:15" ht="12.75">
      <c r="A19" s="27" t="s">
        <v>29</v>
      </c>
      <c r="B19" s="28">
        <f>(((-'Исх данные'!C23+'Исх данные'!C2)^2)^0.5)</f>
        <v>15</v>
      </c>
      <c r="C19" s="28">
        <f>SUM(B19,-'Исх данные'!C2)</f>
        <v>5</v>
      </c>
      <c r="D19" s="28">
        <f>SUM(B19,'Исх данные'!C2)</f>
        <v>25</v>
      </c>
      <c r="E19" s="29">
        <f>SUM(2*B19,-'Исх данные'!C2)</f>
        <v>20</v>
      </c>
      <c r="F19" s="29">
        <f>SUM(2*B19,'Исх данные'!C2)</f>
        <v>40</v>
      </c>
      <c r="G19" s="29">
        <f>SUM(3*B19,-'Исх данные'!C2)</f>
        <v>35</v>
      </c>
      <c r="H19" s="29">
        <f>SUM(3*B19,'Исх данные'!C2)</f>
        <v>55</v>
      </c>
      <c r="I19" s="29">
        <f t="shared" si="0"/>
        <v>30</v>
      </c>
      <c r="J19" s="29">
        <f t="shared" si="1"/>
        <v>45</v>
      </c>
      <c r="K19" s="29">
        <f t="shared" si="2"/>
        <v>60</v>
      </c>
      <c r="L19" s="28">
        <f>B19+'Исх данные'!C3</f>
        <v>40</v>
      </c>
      <c r="M19" s="28">
        <f>B19-'Исх данные'!C3</f>
        <v>-10</v>
      </c>
      <c r="N19" s="28">
        <f>B19+'Исх данные'!C4</f>
        <v>31</v>
      </c>
      <c r="O19" s="28">
        <f>B19-'Исх данные'!C4</f>
        <v>-1</v>
      </c>
    </row>
    <row r="20" spans="1:15" ht="12.75">
      <c r="A20" s="30" t="s">
        <v>30</v>
      </c>
      <c r="B20" s="31">
        <f>(((-'Исх данные'!C24+'Исх данные'!C2)^2)^0.5)</f>
        <v>18</v>
      </c>
      <c r="C20" s="31">
        <f>SUM(B20,-'Исх данные'!C2)</f>
        <v>8</v>
      </c>
      <c r="D20" s="31">
        <f>SUM(B20,'Исх данные'!C2)</f>
        <v>28</v>
      </c>
      <c r="E20" s="32">
        <f>SUM(2*B20,-'Исх данные'!C2)</f>
        <v>26</v>
      </c>
      <c r="F20" s="32">
        <f>SUM(2*B20,'Исх данные'!C2)</f>
        <v>46</v>
      </c>
      <c r="G20" s="32">
        <f>SUM(3*B20,-'Исх данные'!C2)</f>
        <v>44</v>
      </c>
      <c r="H20" s="32">
        <f>SUM(3*B20,'Исх данные'!C2)</f>
        <v>64</v>
      </c>
      <c r="I20" s="32">
        <f t="shared" si="0"/>
        <v>36</v>
      </c>
      <c r="J20" s="32">
        <f t="shared" si="1"/>
        <v>54</v>
      </c>
      <c r="K20" s="32">
        <f t="shared" si="2"/>
        <v>72</v>
      </c>
      <c r="L20" s="31">
        <f>B20+'Исх данные'!C3</f>
        <v>43</v>
      </c>
      <c r="M20" s="31">
        <f>B20-'Исх данные'!C3</f>
        <v>-7</v>
      </c>
      <c r="N20" s="31">
        <f>B20+'Исх данные'!C4</f>
        <v>34</v>
      </c>
      <c r="O20" s="31">
        <f>B20-'Исх данные'!C4</f>
        <v>2</v>
      </c>
    </row>
    <row r="21" spans="1:15" ht="12.75">
      <c r="A21" s="30" t="s">
        <v>31</v>
      </c>
      <c r="B21" s="31">
        <f>(((-'Исх данные'!C25+'Исх данные'!C2)^2)^0.5)</f>
        <v>19.7</v>
      </c>
      <c r="C21" s="31">
        <f>SUM(B21,-'Исх данные'!C2)</f>
        <v>9.7</v>
      </c>
      <c r="D21" s="31">
        <f>SUM(B21,'Исх данные'!C2)</f>
        <v>29.7</v>
      </c>
      <c r="E21" s="32">
        <f>SUM(2*B21,-'Исх данные'!C2)</f>
        <v>29.4</v>
      </c>
      <c r="F21" s="32">
        <f>SUM(2*B21,'Исх данные'!C2)</f>
        <v>49.4</v>
      </c>
      <c r="G21" s="32">
        <f>SUM(3*B21,-'Исх данные'!C2)</f>
        <v>49.099999999999994</v>
      </c>
      <c r="H21" s="32">
        <f>SUM(3*B21,'Исх данные'!C2)</f>
        <v>69.1</v>
      </c>
      <c r="I21" s="32">
        <f t="shared" si="0"/>
        <v>39.4</v>
      </c>
      <c r="J21" s="32">
        <f t="shared" si="1"/>
        <v>59.099999999999994</v>
      </c>
      <c r="K21" s="32">
        <f t="shared" si="2"/>
        <v>78.8</v>
      </c>
      <c r="L21" s="31">
        <f>B21+'Исх данные'!C4</f>
        <v>35.7</v>
      </c>
      <c r="M21" s="31">
        <f>B21-'Исх данные'!C3</f>
        <v>-5.300000000000001</v>
      </c>
      <c r="N21" s="31">
        <f>B21+'Исх данные'!C4</f>
        <v>35.7</v>
      </c>
      <c r="O21" s="31">
        <f>B21-'Исх данные'!C4</f>
        <v>3.6999999999999993</v>
      </c>
    </row>
    <row r="22" ht="12.75">
      <c r="B22" s="1"/>
    </row>
    <row r="23" spans="1:9" ht="12.75">
      <c r="A23" s="4" t="s">
        <v>85</v>
      </c>
      <c r="B23" s="4"/>
      <c r="C23" s="5"/>
      <c r="D23" s="4"/>
      <c r="E23" s="4"/>
      <c r="F23" s="4" t="s">
        <v>64</v>
      </c>
      <c r="G23" s="5"/>
      <c r="H23" s="4"/>
      <c r="I23" s="4"/>
    </row>
    <row r="24" spans="1:9" ht="12.75">
      <c r="A24" s="4" t="s">
        <v>58</v>
      </c>
      <c r="B24" s="4"/>
      <c r="C24" s="33">
        <f>SUM('Исх данные'!C3,'Исх данные'!C4)</f>
        <v>41</v>
      </c>
      <c r="D24" s="4"/>
      <c r="E24" s="4"/>
      <c r="F24" s="34" t="s">
        <v>65</v>
      </c>
      <c r="G24" s="33">
        <f>SUM('Исх данные'!C2,'Исх данные'!C3)</f>
        <v>35</v>
      </c>
      <c r="H24" s="4"/>
      <c r="I24" s="4"/>
    </row>
    <row r="25" spans="1:9" ht="12.75">
      <c r="A25" s="4" t="s">
        <v>59</v>
      </c>
      <c r="B25" s="4"/>
      <c r="C25" s="33">
        <f>SUM('Исх данные'!C3,-'Исх данные'!C4)</f>
        <v>9</v>
      </c>
      <c r="D25" s="4"/>
      <c r="E25" s="4"/>
      <c r="F25" s="34" t="s">
        <v>66</v>
      </c>
      <c r="G25" s="33">
        <f>SUM('Исх данные'!C2,-'Исх данные'!C3)</f>
        <v>-15</v>
      </c>
      <c r="H25" s="4"/>
      <c r="I25" s="4"/>
    </row>
    <row r="26" spans="1:9" ht="12.75">
      <c r="A26" s="4" t="s">
        <v>60</v>
      </c>
      <c r="B26" s="4"/>
      <c r="C26" s="5">
        <f>SUM(2*'Исх данные'!C3,'Исх данные'!C4)</f>
        <v>66</v>
      </c>
      <c r="D26" s="4"/>
      <c r="E26" s="4"/>
      <c r="F26" s="34" t="s">
        <v>67</v>
      </c>
      <c r="G26" s="33">
        <f>SUM('Исх данные'!C2,'Исх данные'!C4)</f>
        <v>26</v>
      </c>
      <c r="H26" s="4"/>
      <c r="I26" s="4"/>
    </row>
    <row r="27" spans="1:9" ht="12.75">
      <c r="A27" s="4" t="s">
        <v>61</v>
      </c>
      <c r="B27" s="4"/>
      <c r="C27" s="5">
        <f>SUM(2*'Исх данные'!C3,-'Исх данные'!C4)</f>
        <v>34</v>
      </c>
      <c r="D27" s="4"/>
      <c r="E27" s="4"/>
      <c r="F27" s="34" t="s">
        <v>68</v>
      </c>
      <c r="G27" s="33">
        <f>SUM('Исх данные'!C2,-'Исх данные'!C4)</f>
        <v>-6</v>
      </c>
      <c r="H27" s="4"/>
      <c r="I27" s="4"/>
    </row>
    <row r="28" spans="1:9" ht="12.75">
      <c r="A28" s="4" t="s">
        <v>62</v>
      </c>
      <c r="B28" s="4"/>
      <c r="C28" s="5">
        <f>SUM(2*'Исх данные'!C4,-'Исх данные'!C3)</f>
        <v>7</v>
      </c>
      <c r="D28" s="4"/>
      <c r="E28" s="4"/>
      <c r="F28" s="34" t="s">
        <v>69</v>
      </c>
      <c r="G28" s="5">
        <f>SUM('Исх данные'!C2,2*'Исх данные'!C3)</f>
        <v>60</v>
      </c>
      <c r="H28" s="4"/>
      <c r="I28" s="4"/>
    </row>
    <row r="29" spans="1:9" ht="12.75">
      <c r="A29" s="4" t="s">
        <v>63</v>
      </c>
      <c r="B29" s="4"/>
      <c r="C29" s="5">
        <f>SUM(2*'Исх данные'!C4,'Исх данные'!C3)</f>
        <v>57</v>
      </c>
      <c r="D29" s="4"/>
      <c r="E29" s="4"/>
      <c r="F29" s="34" t="s">
        <v>70</v>
      </c>
      <c r="G29" s="5">
        <f>SUM('Исх данные'!C2,-2*'Исх данные'!C3)</f>
        <v>-40</v>
      </c>
      <c r="H29" s="4"/>
      <c r="I29" s="4"/>
    </row>
    <row r="30" spans="1:9" ht="12.75">
      <c r="A30" s="4"/>
      <c r="B30" s="4"/>
      <c r="C30" s="4"/>
      <c r="D30" s="4"/>
      <c r="E30" s="4"/>
      <c r="F30" s="34" t="s">
        <v>71</v>
      </c>
      <c r="G30" s="5">
        <f>SUM('Исх данные'!C2,2*'Исх данные'!C4)</f>
        <v>42</v>
      </c>
      <c r="H30" s="4"/>
      <c r="I30" s="4"/>
    </row>
    <row r="31" spans="1:9" ht="12.75">
      <c r="A31" s="4"/>
      <c r="B31" s="4"/>
      <c r="C31" s="4"/>
      <c r="D31" s="4"/>
      <c r="E31" s="4"/>
      <c r="F31" s="34" t="s">
        <v>72</v>
      </c>
      <c r="G31" s="5">
        <f>SUM('Исх данные'!C2,-2*'Исх данные'!C4)</f>
        <v>-22</v>
      </c>
      <c r="H31" s="4"/>
      <c r="I31" s="4"/>
    </row>
    <row r="32" spans="1:10" ht="12.75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36" t="s">
        <v>77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0" ht="12.75">
      <c r="A34" s="37"/>
      <c r="B34" s="37"/>
      <c r="C34" s="37"/>
      <c r="D34" s="37"/>
      <c r="E34" s="37"/>
      <c r="F34" s="37"/>
      <c r="G34" s="37"/>
      <c r="H34" s="37"/>
      <c r="I34" s="37"/>
      <c r="J34" s="37"/>
    </row>
  </sheetData>
  <mergeCells count="4">
    <mergeCell ref="A33:J34"/>
    <mergeCell ref="A32:J32"/>
    <mergeCell ref="C2:H2"/>
    <mergeCell ref="I2:O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J28" sqref="J28"/>
    </sheetView>
  </sheetViews>
  <sheetFormatPr defaultColWidth="9.00390625" defaultRowHeight="12.75"/>
  <cols>
    <col min="1" max="1" width="6.875" style="0" customWidth="1"/>
    <col min="2" max="2" width="6.25390625" style="0" customWidth="1"/>
    <col min="3" max="3" width="7.75390625" style="0" customWidth="1"/>
    <col min="4" max="5" width="7.625" style="0" customWidth="1"/>
    <col min="6" max="6" width="8.25390625" style="0" customWidth="1"/>
    <col min="7" max="7" width="7.375" style="0" customWidth="1"/>
    <col min="8" max="8" width="8.00390625" style="0" customWidth="1"/>
    <col min="9" max="9" width="7.875" style="0" customWidth="1"/>
    <col min="10" max="11" width="7.625" style="0" customWidth="1"/>
    <col min="12" max="12" width="10.25390625" style="0" customWidth="1"/>
    <col min="13" max="13" width="9.875" style="0" customWidth="1"/>
    <col min="14" max="14" width="10.375" style="0" customWidth="1"/>
    <col min="15" max="15" width="9.875" style="0" customWidth="1"/>
  </cols>
  <sheetData>
    <row r="1" spans="1:13" ht="12.75">
      <c r="A1" t="s">
        <v>73</v>
      </c>
      <c r="M1" s="3"/>
    </row>
    <row r="2" spans="1:15" ht="12.75">
      <c r="A2" s="2"/>
      <c r="C2" s="39" t="s">
        <v>83</v>
      </c>
      <c r="D2" s="40"/>
      <c r="E2" s="40"/>
      <c r="F2" s="40"/>
      <c r="G2" s="40"/>
      <c r="H2" s="41"/>
      <c r="I2" s="39" t="s">
        <v>84</v>
      </c>
      <c r="J2" s="40"/>
      <c r="K2" s="40"/>
      <c r="L2" s="40"/>
      <c r="M2" s="40"/>
      <c r="N2" s="40"/>
      <c r="O2" s="41"/>
    </row>
    <row r="3" spans="1:15" ht="12.75">
      <c r="A3" s="4" t="s">
        <v>50</v>
      </c>
      <c r="B3" s="5" t="s">
        <v>9</v>
      </c>
      <c r="C3" s="5" t="s">
        <v>52</v>
      </c>
      <c r="D3" s="5" t="s">
        <v>53</v>
      </c>
      <c r="E3" s="5" t="s">
        <v>54</v>
      </c>
      <c r="F3" s="5" t="s">
        <v>55</v>
      </c>
      <c r="G3" s="5" t="s">
        <v>56</v>
      </c>
      <c r="H3" s="5" t="s">
        <v>57</v>
      </c>
      <c r="I3" s="5" t="s">
        <v>74</v>
      </c>
      <c r="J3" s="5" t="s">
        <v>75</v>
      </c>
      <c r="K3" s="5" t="s">
        <v>76</v>
      </c>
      <c r="L3" s="5" t="s">
        <v>79</v>
      </c>
      <c r="M3" s="5" t="s">
        <v>80</v>
      </c>
      <c r="N3" s="5" t="s">
        <v>81</v>
      </c>
      <c r="O3" s="5" t="s">
        <v>82</v>
      </c>
    </row>
    <row r="4" spans="1:15" ht="12.75">
      <c r="A4" s="6" t="s">
        <v>14</v>
      </c>
      <c r="B4" s="7">
        <f>((('Исх данные'!C8+'Исх данные'!C2)^2)^0.5)</f>
        <v>11.81</v>
      </c>
      <c r="C4" s="7">
        <f>SUM(B4,-'Исх данные'!C2)</f>
        <v>1.8100000000000005</v>
      </c>
      <c r="D4" s="7">
        <f>SUM(B4,'Исх данные'!C2)</f>
        <v>21.810000000000002</v>
      </c>
      <c r="E4" s="8">
        <f>SUM(2*B4,-'Исх данные'!C2)</f>
        <v>13.620000000000001</v>
      </c>
      <c r="F4" s="8">
        <f>SUM(2*B4,'Исх данные'!C2)</f>
        <v>33.620000000000005</v>
      </c>
      <c r="G4" s="8">
        <f>SUM(3*B4,-'Исх данные'!C2)</f>
        <v>25.43</v>
      </c>
      <c r="H4" s="8">
        <f>SUM(3*B4,'Исх данные'!C2)</f>
        <v>45.43</v>
      </c>
      <c r="I4" s="8">
        <f aca="true" t="shared" si="0" ref="I4:I21">2*B4</f>
        <v>23.62</v>
      </c>
      <c r="J4" s="8">
        <f aca="true" t="shared" si="1" ref="J4:J21">3*B4</f>
        <v>35.43</v>
      </c>
      <c r="K4" s="8">
        <f aca="true" t="shared" si="2" ref="K4:K21">4*B4</f>
        <v>47.24</v>
      </c>
      <c r="L4" s="7">
        <f>B4+'Исх данные'!C3</f>
        <v>36.81</v>
      </c>
      <c r="M4" s="7">
        <f>B4-'Исх данные'!C3</f>
        <v>-13.19</v>
      </c>
      <c r="N4" s="7">
        <f>B4+'Исх данные'!C4</f>
        <v>27.810000000000002</v>
      </c>
      <c r="O4" s="7">
        <f>B4-'Исх данные'!C4</f>
        <v>-4.1899999999999995</v>
      </c>
    </row>
    <row r="5" spans="1:15" ht="12.75">
      <c r="A5" s="6" t="s">
        <v>15</v>
      </c>
      <c r="B5" s="7">
        <f>((('Исх данные'!C9+'Исх данные'!C2)^2)^0.5)</f>
        <v>12</v>
      </c>
      <c r="C5" s="7">
        <f>SUM(B5,-'Исх данные'!C2)</f>
        <v>2</v>
      </c>
      <c r="D5" s="7">
        <f>SUM(B5,'Исх данные'!C2)</f>
        <v>22</v>
      </c>
      <c r="E5" s="8">
        <f>SUM(2*B5,-'Исх данные'!C2)</f>
        <v>14</v>
      </c>
      <c r="F5" s="8">
        <f>SUM(2*B5,'Исх данные'!C2)</f>
        <v>34</v>
      </c>
      <c r="G5" s="8">
        <f>SUM(3*B5,-'Исх данные'!C2)</f>
        <v>26</v>
      </c>
      <c r="H5" s="8">
        <f>SUM(3*B5,'Исх данные'!C2)</f>
        <v>46</v>
      </c>
      <c r="I5" s="8">
        <f t="shared" si="0"/>
        <v>24</v>
      </c>
      <c r="J5" s="8">
        <f t="shared" si="1"/>
        <v>36</v>
      </c>
      <c r="K5" s="8">
        <f t="shared" si="2"/>
        <v>48</v>
      </c>
      <c r="L5" s="7">
        <f>B5+'Исх данные'!C3</f>
        <v>37</v>
      </c>
      <c r="M5" s="7">
        <f>B5-'Исх данные'!C3</f>
        <v>-13</v>
      </c>
      <c r="N5" s="7">
        <f>B5+'Исх данные'!C4</f>
        <v>28</v>
      </c>
      <c r="O5" s="7">
        <f>B5-'Исх данные'!C4</f>
        <v>-4</v>
      </c>
    </row>
    <row r="6" spans="1:15" ht="12.75">
      <c r="A6" s="9" t="s">
        <v>16</v>
      </c>
      <c r="B6" s="10">
        <f>((('Исх данные'!C10+'Исх данные'!C2)^2)^0.5)</f>
        <v>13.5</v>
      </c>
      <c r="C6" s="10">
        <f>SUM(B6,-'Исх данные'!C2)</f>
        <v>3.5</v>
      </c>
      <c r="D6" s="10">
        <f>SUM(B6,'Исх данные'!C2)</f>
        <v>23.5</v>
      </c>
      <c r="E6" s="11">
        <f>SUM(2*B6,-'Исх данные'!C2)</f>
        <v>17</v>
      </c>
      <c r="F6" s="11">
        <f>SUM(2*B6,'Исх данные'!C2)</f>
        <v>37</v>
      </c>
      <c r="G6" s="11">
        <f>SUM(3*B6,-'Исх данные'!C2)</f>
        <v>30.5</v>
      </c>
      <c r="H6" s="11">
        <f>SUM(3*B6,'Исх данные'!C2)</f>
        <v>50.5</v>
      </c>
      <c r="I6" s="11">
        <f t="shared" si="0"/>
        <v>27</v>
      </c>
      <c r="J6" s="11">
        <f t="shared" si="1"/>
        <v>40.5</v>
      </c>
      <c r="K6" s="11">
        <f t="shared" si="2"/>
        <v>54</v>
      </c>
      <c r="L6" s="10">
        <f>B6+'Исх данные'!C3</f>
        <v>38.5</v>
      </c>
      <c r="M6" s="10">
        <f>B6-'Исх данные'!C3</f>
        <v>-11.5</v>
      </c>
      <c r="N6" s="10">
        <f>B6+'Исх данные'!C4</f>
        <v>29.5</v>
      </c>
      <c r="O6" s="10">
        <f>B6-'Исх данные'!C4</f>
        <v>-2.5</v>
      </c>
    </row>
    <row r="7" spans="1:15" ht="12.75">
      <c r="A7" s="9" t="s">
        <v>17</v>
      </c>
      <c r="B7" s="10">
        <f>((('Исх данные'!C11+'Исх данные'!C2)^2)^0.5)</f>
        <v>13.8</v>
      </c>
      <c r="C7" s="10">
        <f>SUM(B7,-'Исх данные'!C2)</f>
        <v>3.8000000000000007</v>
      </c>
      <c r="D7" s="10">
        <f>SUM(B7,'Исх данные'!C2)</f>
        <v>23.8</v>
      </c>
      <c r="E7" s="11">
        <f>SUM(2*B7,-'Исх данные'!C2)</f>
        <v>17.6</v>
      </c>
      <c r="F7" s="11">
        <f>SUM(2*B7,'Исх данные'!C2)</f>
        <v>37.6</v>
      </c>
      <c r="G7" s="11">
        <f>SUM(3*B7,-'Исх данные'!C2)</f>
        <v>31.400000000000006</v>
      </c>
      <c r="H7" s="11">
        <f>SUM(3*B7,'Исх данные'!C2)</f>
        <v>51.400000000000006</v>
      </c>
      <c r="I7" s="11">
        <f t="shared" si="0"/>
        <v>27.6</v>
      </c>
      <c r="J7" s="11">
        <f t="shared" si="1"/>
        <v>41.400000000000006</v>
      </c>
      <c r="K7" s="11">
        <f t="shared" si="2"/>
        <v>55.2</v>
      </c>
      <c r="L7" s="10">
        <f>B7+'Исх данные'!C3</f>
        <v>38.8</v>
      </c>
      <c r="M7" s="10">
        <f>B7-'Исх данные'!C3</f>
        <v>-11.2</v>
      </c>
      <c r="N7" s="10">
        <f>B7+'Исх данные'!C4</f>
        <v>29.8</v>
      </c>
      <c r="O7" s="10">
        <f>B7-'Исх данные'!C4</f>
        <v>-2.1999999999999993</v>
      </c>
    </row>
    <row r="8" spans="1:15" ht="12.75">
      <c r="A8" s="12" t="s">
        <v>18</v>
      </c>
      <c r="B8" s="13">
        <f>((('Исх данные'!C12+'Исх данные'!C2)^2)^0.5)</f>
        <v>17</v>
      </c>
      <c r="C8" s="13">
        <f>SUM(B8,-'Исх данные'!C2)</f>
        <v>7</v>
      </c>
      <c r="D8" s="13">
        <f>SUM(B8,'Исх данные'!C2)</f>
        <v>27</v>
      </c>
      <c r="E8" s="14">
        <f>SUM(2*B8,-'Исх данные'!C2)</f>
        <v>24</v>
      </c>
      <c r="F8" s="14">
        <f>SUM(2*B8,'Исх данные'!C2)</f>
        <v>44</v>
      </c>
      <c r="G8" s="14">
        <f>SUM(3*B8,-'Исх данные'!C2)</f>
        <v>41</v>
      </c>
      <c r="H8" s="14">
        <f>SUM(3*B8,'Исх данные'!C2)</f>
        <v>61</v>
      </c>
      <c r="I8" s="14">
        <f t="shared" si="0"/>
        <v>34</v>
      </c>
      <c r="J8" s="14">
        <f t="shared" si="1"/>
        <v>51</v>
      </c>
      <c r="K8" s="14">
        <f t="shared" si="2"/>
        <v>68</v>
      </c>
      <c r="L8" s="13">
        <f>B8+'Исх данные'!C3</f>
        <v>42</v>
      </c>
      <c r="M8" s="13">
        <f>B8-'Исх данные'!C3</f>
        <v>-8</v>
      </c>
      <c r="N8" s="13">
        <f>B8+'Исх данные'!C4</f>
        <v>33</v>
      </c>
      <c r="O8" s="13">
        <f>B8-'Исх данные'!C4</f>
        <v>1</v>
      </c>
    </row>
    <row r="9" spans="1:15" ht="12.75">
      <c r="A9" s="12" t="s">
        <v>19</v>
      </c>
      <c r="B9" s="13">
        <f>((('Исх данные'!C13+'Исх данные'!C2)^2)^0.5)</f>
        <v>17.2</v>
      </c>
      <c r="C9" s="13">
        <f>SUM(B9,-'Исх данные'!C2)</f>
        <v>7.199999999999999</v>
      </c>
      <c r="D9" s="13">
        <f>SUM(B9,'Исх данные'!C2)</f>
        <v>27.2</v>
      </c>
      <c r="E9" s="14">
        <f>SUM(2*B9,-'Исх данные'!C2)</f>
        <v>24.4</v>
      </c>
      <c r="F9" s="14">
        <f>SUM(2*B9,'Исх данные'!C2)</f>
        <v>44.4</v>
      </c>
      <c r="G9" s="14">
        <f>SUM(3*B9,-'Исх данные'!C2)</f>
        <v>41.599999999999994</v>
      </c>
      <c r="H9" s="14">
        <f>SUM(3*B9,'Исх данные'!C2)</f>
        <v>61.599999999999994</v>
      </c>
      <c r="I9" s="14">
        <f t="shared" si="0"/>
        <v>34.4</v>
      </c>
      <c r="J9" s="14">
        <f t="shared" si="1"/>
        <v>51.599999999999994</v>
      </c>
      <c r="K9" s="14">
        <f t="shared" si="2"/>
        <v>68.8</v>
      </c>
      <c r="L9" s="13">
        <f>B9+'Исх данные'!C3</f>
        <v>42.2</v>
      </c>
      <c r="M9" s="13">
        <f>B9-'Исх данные'!C3</f>
        <v>-7.800000000000001</v>
      </c>
      <c r="N9" s="13">
        <f>B9+'Исх данные'!C4</f>
        <v>33.2</v>
      </c>
      <c r="O9" s="13">
        <f>B9-'Исх данные'!C4</f>
        <v>1.1999999999999993</v>
      </c>
    </row>
    <row r="10" spans="1:15" ht="12.75">
      <c r="A10" s="15" t="s">
        <v>20</v>
      </c>
      <c r="B10" s="16">
        <f>((('Исх данные'!C14+'Исх данные'!C2)^2)^0.5)</f>
        <v>20.1</v>
      </c>
      <c r="C10" s="16">
        <f>SUM(B10,-'Исх данные'!C2)</f>
        <v>10.100000000000001</v>
      </c>
      <c r="D10" s="16">
        <f>SUM(B10,'Исх данные'!C2)</f>
        <v>30.1</v>
      </c>
      <c r="E10" s="17">
        <f>SUM(2*B10,-'Исх данные'!C2)</f>
        <v>30.200000000000003</v>
      </c>
      <c r="F10" s="17">
        <f>SUM(2*B10,'Исх данные'!C2)</f>
        <v>50.2</v>
      </c>
      <c r="G10" s="17">
        <f>SUM(3*B10,-'Исх данные'!C2)</f>
        <v>50.300000000000004</v>
      </c>
      <c r="H10" s="17">
        <f>SUM(3*B10,'Исх данные'!C2)</f>
        <v>70.30000000000001</v>
      </c>
      <c r="I10" s="17">
        <f t="shared" si="0"/>
        <v>40.2</v>
      </c>
      <c r="J10" s="17">
        <f t="shared" si="1"/>
        <v>60.300000000000004</v>
      </c>
      <c r="K10" s="17">
        <f t="shared" si="2"/>
        <v>80.4</v>
      </c>
      <c r="L10" s="16">
        <f>B10+'Исх данные'!C3</f>
        <v>45.1</v>
      </c>
      <c r="M10" s="16">
        <f>B10-'Исх данные'!C3</f>
        <v>-4.899999999999999</v>
      </c>
      <c r="N10" s="16">
        <f>B10+'Исх данные'!C4</f>
        <v>36.1</v>
      </c>
      <c r="O10" s="16">
        <f>B10-'Исх данные'!C4</f>
        <v>4.100000000000001</v>
      </c>
    </row>
    <row r="11" spans="1:15" ht="12.75">
      <c r="A11" s="15" t="s">
        <v>21</v>
      </c>
      <c r="B11" s="16">
        <f>((('Исх данные'!C15+'Исх данные'!C2)^2)^0.5)</f>
        <v>20.2</v>
      </c>
      <c r="C11" s="16">
        <f>SUM(B11,-'Исх данные'!C2)</f>
        <v>10.2</v>
      </c>
      <c r="D11" s="16">
        <f>SUM(B11,'Исх данные'!C2)</f>
        <v>30.2</v>
      </c>
      <c r="E11" s="17">
        <f>SUM(2*B11,-'Исх данные'!C2)</f>
        <v>30.4</v>
      </c>
      <c r="F11" s="17">
        <f>SUM(2*B11,'Исх данные'!C2)</f>
        <v>50.4</v>
      </c>
      <c r="G11" s="17">
        <f>SUM(3*B11,-'Исх данные'!C2)</f>
        <v>50.599999999999994</v>
      </c>
      <c r="H11" s="17">
        <f>SUM(3*B11,'Исх данные'!C2)</f>
        <v>70.6</v>
      </c>
      <c r="I11" s="17">
        <f t="shared" si="0"/>
        <v>40.4</v>
      </c>
      <c r="J11" s="17">
        <f t="shared" si="1"/>
        <v>60.599999999999994</v>
      </c>
      <c r="K11" s="17">
        <f t="shared" si="2"/>
        <v>80.8</v>
      </c>
      <c r="L11" s="16">
        <f>B11+'Исх данные'!C3</f>
        <v>45.2</v>
      </c>
      <c r="M11" s="16">
        <f>B11-'Исх данные'!C3</f>
        <v>-4.800000000000001</v>
      </c>
      <c r="N11" s="16">
        <f>B11+'Исх данные'!C4</f>
        <v>36.2</v>
      </c>
      <c r="O11" s="16">
        <f>B11-'Исх данные'!C4</f>
        <v>4.199999999999999</v>
      </c>
    </row>
    <row r="12" spans="1:15" ht="12.75">
      <c r="A12" s="18" t="s">
        <v>22</v>
      </c>
      <c r="B12" s="19">
        <f>((('Исх данные'!C16+'Исх данные'!C2)^2)^0.5)</f>
        <v>24</v>
      </c>
      <c r="C12" s="19">
        <f>SUM(B12,-'Исх данные'!C2)</f>
        <v>14</v>
      </c>
      <c r="D12" s="19">
        <f>SUM(B12,'Исх данные'!C2)</f>
        <v>34</v>
      </c>
      <c r="E12" s="20">
        <f>SUM(2*B12,-'Исх данные'!C2)</f>
        <v>38</v>
      </c>
      <c r="F12" s="20">
        <f>SUM(2*B12,'Исх данные'!C2)</f>
        <v>58</v>
      </c>
      <c r="G12" s="20">
        <f>SUM(3*B12,-'Исх данные'!C2)</f>
        <v>62</v>
      </c>
      <c r="H12" s="20">
        <f>SUM(3*B12,'Исх данные'!C2)</f>
        <v>82</v>
      </c>
      <c r="I12" s="20">
        <f t="shared" si="0"/>
        <v>48</v>
      </c>
      <c r="J12" s="20">
        <f t="shared" si="1"/>
        <v>72</v>
      </c>
      <c r="K12" s="20">
        <f t="shared" si="2"/>
        <v>96</v>
      </c>
      <c r="L12" s="19">
        <f>B12+'Исх данные'!C3</f>
        <v>49</v>
      </c>
      <c r="M12" s="19">
        <f>B12-'Исх данные'!C3</f>
        <v>-1</v>
      </c>
      <c r="N12" s="19">
        <f>B12+'Исх данные'!C4</f>
        <v>40</v>
      </c>
      <c r="O12" s="19">
        <f>B12-'Исх данные'!C4</f>
        <v>8</v>
      </c>
    </row>
    <row r="13" spans="1:15" ht="12.75">
      <c r="A13" s="18" t="s">
        <v>23</v>
      </c>
      <c r="B13" s="19">
        <f>((('Исх данные'!C17+'Исх данные'!C2)^2)^0.5)</f>
        <v>24.35</v>
      </c>
      <c r="C13" s="19">
        <f>SUM(B13,-'Исх данные'!C2)</f>
        <v>14.350000000000001</v>
      </c>
      <c r="D13" s="19">
        <f>SUM(B13,'Исх данные'!C2)</f>
        <v>34.35</v>
      </c>
      <c r="E13" s="20">
        <f>SUM(2*B13,-'Исх данные'!C2)</f>
        <v>38.7</v>
      </c>
      <c r="F13" s="20">
        <f>SUM(2*B13,'Исх данные'!C2)</f>
        <v>58.7</v>
      </c>
      <c r="G13" s="20">
        <f>SUM(3*B13,-'Исх данные'!C2)</f>
        <v>63.05000000000001</v>
      </c>
      <c r="H13" s="20">
        <f>SUM(3*B13,'Исх данные'!C2)</f>
        <v>83.05000000000001</v>
      </c>
      <c r="I13" s="20">
        <f t="shared" si="0"/>
        <v>48.7</v>
      </c>
      <c r="J13" s="20">
        <f t="shared" si="1"/>
        <v>73.05000000000001</v>
      </c>
      <c r="K13" s="20">
        <f t="shared" si="2"/>
        <v>97.4</v>
      </c>
      <c r="L13" s="19">
        <f>B13+'Исх данные'!C3</f>
        <v>49.35</v>
      </c>
      <c r="M13" s="19">
        <f>B13-'Исх данные'!C3</f>
        <v>-0.6499999999999986</v>
      </c>
      <c r="N13" s="19">
        <f>B13+'Исх данные'!C4</f>
        <v>40.35</v>
      </c>
      <c r="O13" s="19">
        <f>B13-'Исх данные'!C4</f>
        <v>8.350000000000001</v>
      </c>
    </row>
    <row r="14" spans="1:15" ht="12.75">
      <c r="A14" s="21" t="s">
        <v>24</v>
      </c>
      <c r="B14" s="22">
        <f>((('Исх данные'!C18+'Исх данные'!C2)^2)^0.5)</f>
        <v>28.1</v>
      </c>
      <c r="C14" s="22">
        <f>SUM(B14,-'Исх данные'!C2)</f>
        <v>18.1</v>
      </c>
      <c r="D14" s="22">
        <f>SUM(B14,'Исх данные'!C2)</f>
        <v>38.1</v>
      </c>
      <c r="E14" s="23">
        <f>SUM(2*B14,-'Исх данные'!C2)</f>
        <v>46.2</v>
      </c>
      <c r="F14" s="23">
        <f>SUM(2*B14,'Исх данные'!C2)</f>
        <v>66.2</v>
      </c>
      <c r="G14" s="23">
        <f>SUM(3*B14,-'Исх данные'!C2)</f>
        <v>74.30000000000001</v>
      </c>
      <c r="H14" s="23">
        <f>SUM(3*B14,'Исх данные'!C2)</f>
        <v>94.30000000000001</v>
      </c>
      <c r="I14" s="23">
        <f t="shared" si="0"/>
        <v>56.2</v>
      </c>
      <c r="J14" s="23">
        <f t="shared" si="1"/>
        <v>84.30000000000001</v>
      </c>
      <c r="K14" s="23">
        <f t="shared" si="2"/>
        <v>112.4</v>
      </c>
      <c r="L14" s="22">
        <f>B14+'Исх данные'!C3</f>
        <v>53.1</v>
      </c>
      <c r="M14" s="22">
        <f>B14-'Исх данные'!C3</f>
        <v>3.1000000000000014</v>
      </c>
      <c r="N14" s="22">
        <f>B14+'Исх данные'!C4</f>
        <v>44.1</v>
      </c>
      <c r="O14" s="22">
        <f>B14-'Исх данные'!C4</f>
        <v>12.100000000000001</v>
      </c>
    </row>
    <row r="15" spans="1:15" ht="12.75">
      <c r="A15" s="21" t="s">
        <v>25</v>
      </c>
      <c r="B15" s="22">
        <f>((('Исх данные'!C19+'Исх данные'!C2)^2)^0.5)</f>
        <v>28.2</v>
      </c>
      <c r="C15" s="22">
        <f>SUM(B15,-'Исх данные'!C2)</f>
        <v>18.2</v>
      </c>
      <c r="D15" s="22">
        <f>SUM(B15,'Исх данные'!C2)</f>
        <v>38.2</v>
      </c>
      <c r="E15" s="23">
        <f>SUM(2*B15,-'Исх данные'!C2)</f>
        <v>46.4</v>
      </c>
      <c r="F15" s="23">
        <f>SUM(2*B15,'Исх данные'!C2)</f>
        <v>66.4</v>
      </c>
      <c r="G15" s="23">
        <f>SUM(3*B15,-'Исх данные'!C2)</f>
        <v>74.6</v>
      </c>
      <c r="H15" s="23">
        <f>SUM(3*B15,'Исх данные'!C2)</f>
        <v>94.6</v>
      </c>
      <c r="I15" s="23">
        <f t="shared" si="0"/>
        <v>56.4</v>
      </c>
      <c r="J15" s="23">
        <f t="shared" si="1"/>
        <v>84.6</v>
      </c>
      <c r="K15" s="23">
        <f t="shared" si="2"/>
        <v>112.8</v>
      </c>
      <c r="L15" s="22">
        <f>B15+'Исх данные'!C3</f>
        <v>53.2</v>
      </c>
      <c r="M15" s="22">
        <f>B15-'Исх данные'!C3</f>
        <v>3.1999999999999993</v>
      </c>
      <c r="N15" s="22">
        <f>B15+'Исх данные'!C4</f>
        <v>44.2</v>
      </c>
      <c r="O15" s="22">
        <f>B15-'Исх данные'!C4</f>
        <v>12.2</v>
      </c>
    </row>
    <row r="16" spans="1:15" ht="12.75">
      <c r="A16" s="24" t="s">
        <v>26</v>
      </c>
      <c r="B16" s="25">
        <f>((('Исх данные'!C20+'Исх данные'!C2)^2)^0.5)</f>
        <v>31</v>
      </c>
      <c r="C16" s="25">
        <f>SUM(B16,-'Исх данные'!C2)</f>
        <v>21</v>
      </c>
      <c r="D16" s="25">
        <f>SUM(B16,'Исх данные'!C2)</f>
        <v>41</v>
      </c>
      <c r="E16" s="26">
        <f>SUM(2*B16,-'Исх данные'!C2)</f>
        <v>52</v>
      </c>
      <c r="F16" s="26">
        <f>SUM(2*B16,'Исх данные'!C12)</f>
        <v>69</v>
      </c>
      <c r="G16" s="26">
        <f>SUM(3*B16,-'Исх данные'!C2)</f>
        <v>83</v>
      </c>
      <c r="H16" s="26">
        <f>SUM(3*B16,'Исх данные'!C2)</f>
        <v>103</v>
      </c>
      <c r="I16" s="26">
        <f t="shared" si="0"/>
        <v>62</v>
      </c>
      <c r="J16" s="26">
        <f t="shared" si="1"/>
        <v>93</v>
      </c>
      <c r="K16" s="26">
        <f t="shared" si="2"/>
        <v>124</v>
      </c>
      <c r="L16" s="25">
        <f>B16+'Исх данные'!C3</f>
        <v>56</v>
      </c>
      <c r="M16" s="25">
        <f>B16-'Исх данные'!C3</f>
        <v>6</v>
      </c>
      <c r="N16" s="25">
        <f>B16+'Исх данные'!C4</f>
        <v>47</v>
      </c>
      <c r="O16" s="25">
        <f>B16-'Исх данные'!C4</f>
        <v>15</v>
      </c>
    </row>
    <row r="17" spans="1:15" ht="12.75">
      <c r="A17" s="24" t="s">
        <v>27</v>
      </c>
      <c r="B17" s="25">
        <f>((('Исх данные'!C21+'Исх данные'!C2)^2)^0.5)</f>
        <v>31.45</v>
      </c>
      <c r="C17" s="25">
        <f>SUM(B17,-'Исх данные'!C2)</f>
        <v>21.45</v>
      </c>
      <c r="D17" s="25">
        <f>SUM(B17,'Исх данные'!C2)</f>
        <v>41.45</v>
      </c>
      <c r="E17" s="26">
        <f>SUM(2*B17,-'Исх данные'!C2)</f>
        <v>52.9</v>
      </c>
      <c r="F17" s="26">
        <f>SUM(2*B17,'Исх данные'!C2)</f>
        <v>72.9</v>
      </c>
      <c r="G17" s="26">
        <f>SUM(3*B17,-'Исх данные'!C2)</f>
        <v>84.35</v>
      </c>
      <c r="H17" s="26">
        <f>SUM(3*B17,'Исх данные'!C2)</f>
        <v>104.35</v>
      </c>
      <c r="I17" s="26">
        <f t="shared" si="0"/>
        <v>62.9</v>
      </c>
      <c r="J17" s="26">
        <f t="shared" si="1"/>
        <v>94.35</v>
      </c>
      <c r="K17" s="26">
        <f t="shared" si="2"/>
        <v>125.8</v>
      </c>
      <c r="L17" s="25">
        <f>B17+'Исх данные'!C3</f>
        <v>56.45</v>
      </c>
      <c r="M17" s="25">
        <f>B17-'Исх данные'!C3</f>
        <v>6.449999999999999</v>
      </c>
      <c r="N17" s="25">
        <f>B17+'Исх данные'!C4</f>
        <v>47.45</v>
      </c>
      <c r="O17" s="25">
        <f>B17-'Исх данные'!C4</f>
        <v>15.45</v>
      </c>
    </row>
    <row r="18" spans="1:15" ht="12.75">
      <c r="A18" s="27" t="s">
        <v>28</v>
      </c>
      <c r="B18" s="28">
        <f>((('Исх данные'!C22+'Исх данные'!C2)^2)^0.5)</f>
        <v>34.9</v>
      </c>
      <c r="C18" s="28">
        <f>SUM(B18,-'Исх данные'!C2)</f>
        <v>24.9</v>
      </c>
      <c r="D18" s="28">
        <f>SUM(B18,'Исх данные'!C2)</f>
        <v>44.9</v>
      </c>
      <c r="E18" s="29">
        <f>SUM(2*B18,-'Исх данные'!C2)</f>
        <v>59.8</v>
      </c>
      <c r="F18" s="29">
        <f>SUM(2*B18,'Исх данные'!C2)</f>
        <v>79.8</v>
      </c>
      <c r="G18" s="29">
        <f>SUM(3*B18,-'Исх данные'!C2)</f>
        <v>94.69999999999999</v>
      </c>
      <c r="H18" s="29">
        <f>SUM(3*B18,'Исх данные'!C2)</f>
        <v>114.69999999999999</v>
      </c>
      <c r="I18" s="29">
        <f t="shared" si="0"/>
        <v>69.8</v>
      </c>
      <c r="J18" s="29">
        <f t="shared" si="1"/>
        <v>104.69999999999999</v>
      </c>
      <c r="K18" s="29">
        <f t="shared" si="2"/>
        <v>139.6</v>
      </c>
      <c r="L18" s="28">
        <f>B18+'Исх данные'!C3</f>
        <v>59.9</v>
      </c>
      <c r="M18" s="28">
        <f>B18-'Исх данные'!C3</f>
        <v>9.899999999999999</v>
      </c>
      <c r="N18" s="28">
        <f>B18+'Исх данные'!C4</f>
        <v>50.9</v>
      </c>
      <c r="O18" s="28">
        <f>B18-'Исх данные'!C4</f>
        <v>18.9</v>
      </c>
    </row>
    <row r="19" spans="1:15" ht="12.75">
      <c r="A19" s="27" t="s">
        <v>29</v>
      </c>
      <c r="B19" s="28">
        <f>((('Исх данные'!C23+'Исх данные'!C2)^2)^0.5)</f>
        <v>35</v>
      </c>
      <c r="C19" s="28">
        <f>SUM(B19,-'Исх данные'!C2)</f>
        <v>25</v>
      </c>
      <c r="D19" s="28">
        <f>SUM(B19,'Исх данные'!C2)</f>
        <v>45</v>
      </c>
      <c r="E19" s="29">
        <f>SUM(2*B19,-'Исх данные'!C2)</f>
        <v>60</v>
      </c>
      <c r="F19" s="29">
        <f>SUM(2*B19,'Исх данные'!C2)</f>
        <v>80</v>
      </c>
      <c r="G19" s="29">
        <f>SUM(3*B19,-'Исх данные'!C2)</f>
        <v>95</v>
      </c>
      <c r="H19" s="29">
        <f>SUM(3*B19,'Исх данные'!C2)</f>
        <v>115</v>
      </c>
      <c r="I19" s="29">
        <f t="shared" si="0"/>
        <v>70</v>
      </c>
      <c r="J19" s="29">
        <f t="shared" si="1"/>
        <v>105</v>
      </c>
      <c r="K19" s="29">
        <f t="shared" si="2"/>
        <v>140</v>
      </c>
      <c r="L19" s="28">
        <f>B19+'Исх данные'!C3</f>
        <v>60</v>
      </c>
      <c r="M19" s="28">
        <f>B19-'Исх данные'!C3</f>
        <v>10</v>
      </c>
      <c r="N19" s="28">
        <f>B19+'Исх данные'!C4</f>
        <v>51</v>
      </c>
      <c r="O19" s="28">
        <f>B19-'Исх данные'!C4</f>
        <v>19</v>
      </c>
    </row>
    <row r="20" spans="1:15" ht="12.75">
      <c r="A20" s="30" t="s">
        <v>30</v>
      </c>
      <c r="B20" s="31">
        <f>((('Исх данные'!C24+'Исх данные'!C2)^2)^0.5)</f>
        <v>38</v>
      </c>
      <c r="C20" s="31">
        <f>SUM(B20,-'Исх данные'!C2)</f>
        <v>28</v>
      </c>
      <c r="D20" s="31">
        <f>SUM(B20,'Исх данные'!C2)</f>
        <v>48</v>
      </c>
      <c r="E20" s="32">
        <f>SUM(2*B20,-'Исх данные'!C2)</f>
        <v>66</v>
      </c>
      <c r="F20" s="32">
        <f>SUM(2*B20,'Исх данные'!C2)</f>
        <v>86</v>
      </c>
      <c r="G20" s="32">
        <f>SUM(3*B20,-'Исх данные'!C2)</f>
        <v>104</v>
      </c>
      <c r="H20" s="32">
        <f>SUM(3*B20,'Исх данные'!C2)</f>
        <v>124</v>
      </c>
      <c r="I20" s="32">
        <f t="shared" si="0"/>
        <v>76</v>
      </c>
      <c r="J20" s="32">
        <f t="shared" si="1"/>
        <v>114</v>
      </c>
      <c r="K20" s="32">
        <f t="shared" si="2"/>
        <v>152</v>
      </c>
      <c r="L20" s="31">
        <f>B20+'Исх данные'!C3</f>
        <v>63</v>
      </c>
      <c r="M20" s="31">
        <f>B20-'Исх данные'!C3</f>
        <v>13</v>
      </c>
      <c r="N20" s="31">
        <f>B20+'Исх данные'!C4</f>
        <v>54</v>
      </c>
      <c r="O20" s="31">
        <f>B20-'Исх данные'!C4</f>
        <v>22</v>
      </c>
    </row>
    <row r="21" spans="1:15" ht="12.75">
      <c r="A21" s="30" t="s">
        <v>31</v>
      </c>
      <c r="B21" s="31">
        <f>((('Исх данные'!C25+'Исх данные'!C2)^2)^0.5)</f>
        <v>39.7</v>
      </c>
      <c r="C21" s="31">
        <f>SUM(B21,-'Исх данные'!C2)</f>
        <v>29.700000000000003</v>
      </c>
      <c r="D21" s="31">
        <f>SUM(B21,'Исх данные'!C2)</f>
        <v>49.7</v>
      </c>
      <c r="E21" s="32">
        <f>SUM(2*B21,-'Исх данные'!C2)</f>
        <v>69.4</v>
      </c>
      <c r="F21" s="32">
        <f>SUM(2*B21,'Исх данные'!C2)</f>
        <v>89.4</v>
      </c>
      <c r="G21" s="32">
        <f>SUM(3*B21,-'Исх данные'!C2)</f>
        <v>109.10000000000001</v>
      </c>
      <c r="H21" s="32">
        <f>SUM(3*B21,'Исх данные'!C2)</f>
        <v>129.10000000000002</v>
      </c>
      <c r="I21" s="32">
        <f t="shared" si="0"/>
        <v>79.4</v>
      </c>
      <c r="J21" s="32">
        <f t="shared" si="1"/>
        <v>119.10000000000001</v>
      </c>
      <c r="K21" s="32">
        <f t="shared" si="2"/>
        <v>158.8</v>
      </c>
      <c r="L21" s="31">
        <f>B21+'Исх данные'!C4</f>
        <v>55.7</v>
      </c>
      <c r="M21" s="31">
        <f>B21-'Исх данные'!C3</f>
        <v>14.700000000000003</v>
      </c>
      <c r="N21" s="31">
        <f>B21+'Исх данные'!C4</f>
        <v>55.7</v>
      </c>
      <c r="O21" s="31">
        <f>B21-'Исх данные'!C4</f>
        <v>23.700000000000003</v>
      </c>
    </row>
    <row r="23" spans="1:9" ht="12.75">
      <c r="A23" s="4" t="s">
        <v>85</v>
      </c>
      <c r="B23" s="4"/>
      <c r="C23" s="4"/>
      <c r="D23" s="4"/>
      <c r="E23" s="4"/>
      <c r="F23" s="4" t="s">
        <v>64</v>
      </c>
      <c r="G23" s="4"/>
      <c r="H23" s="4"/>
      <c r="I23" s="4"/>
    </row>
    <row r="24" spans="1:9" ht="12.75">
      <c r="A24" s="4" t="s">
        <v>58</v>
      </c>
      <c r="B24" s="4"/>
      <c r="C24" s="33">
        <f>SUM('Исх данные'!C3,'Исх данные'!C4)</f>
        <v>41</v>
      </c>
      <c r="D24" s="4"/>
      <c r="E24" s="4"/>
      <c r="F24" s="34" t="s">
        <v>65</v>
      </c>
      <c r="G24" s="33">
        <f>SUM('Исх данные'!C2,'Исх данные'!C3)</f>
        <v>35</v>
      </c>
      <c r="H24" s="4"/>
      <c r="I24" s="4"/>
    </row>
    <row r="25" spans="1:9" ht="12.75">
      <c r="A25" s="4" t="s">
        <v>59</v>
      </c>
      <c r="B25" s="4"/>
      <c r="C25" s="33">
        <f>SUM('Исх данные'!C3,-'Исх данные'!C4)</f>
        <v>9</v>
      </c>
      <c r="D25" s="4"/>
      <c r="E25" s="4"/>
      <c r="F25" s="34" t="s">
        <v>66</v>
      </c>
      <c r="G25" s="33">
        <f>SUM('Исх данные'!C2,-'Исх данные'!C3)</f>
        <v>-15</v>
      </c>
      <c r="H25" s="4"/>
      <c r="I25" s="4"/>
    </row>
    <row r="26" spans="1:9" ht="12.75">
      <c r="A26" s="4" t="s">
        <v>60</v>
      </c>
      <c r="B26" s="4"/>
      <c r="C26" s="5">
        <f>SUM(2*'Исх данные'!C3,'Исх данные'!C4)</f>
        <v>66</v>
      </c>
      <c r="D26" s="4"/>
      <c r="E26" s="4"/>
      <c r="F26" s="34" t="s">
        <v>67</v>
      </c>
      <c r="G26" s="33">
        <f>SUM('Исх данные'!C2,'Исх данные'!C4)</f>
        <v>26</v>
      </c>
      <c r="H26" s="4"/>
      <c r="I26" s="4"/>
    </row>
    <row r="27" spans="1:9" ht="12.75">
      <c r="A27" s="4" t="s">
        <v>61</v>
      </c>
      <c r="B27" s="4"/>
      <c r="C27" s="5">
        <f>SUM(2*'Исх данные'!C3,-'Исх данные'!C4)</f>
        <v>34</v>
      </c>
      <c r="D27" s="4"/>
      <c r="E27" s="4"/>
      <c r="F27" s="34" t="s">
        <v>68</v>
      </c>
      <c r="G27" s="33">
        <f>SUM('Исх данные'!C2,-'Исх данные'!C4)</f>
        <v>-6</v>
      </c>
      <c r="H27" s="4"/>
      <c r="I27" s="4"/>
    </row>
    <row r="28" spans="1:9" ht="12.75">
      <c r="A28" s="4" t="s">
        <v>62</v>
      </c>
      <c r="B28" s="4"/>
      <c r="C28" s="5">
        <f>SUM(2*'Исх данные'!C4,-'Исх данные'!C3)</f>
        <v>7</v>
      </c>
      <c r="D28" s="4"/>
      <c r="E28" s="4"/>
      <c r="F28" s="34" t="s">
        <v>69</v>
      </c>
      <c r="G28" s="5">
        <f>SUM('Исх данные'!C2,2*'Исх данные'!C3)</f>
        <v>60</v>
      </c>
      <c r="H28" s="4"/>
      <c r="I28" s="4"/>
    </row>
    <row r="29" spans="1:9" ht="12.75">
      <c r="A29" s="4" t="s">
        <v>63</v>
      </c>
      <c r="B29" s="4"/>
      <c r="C29" s="5">
        <f>SUM(2*'Исх данные'!C4,'Исх данные'!C3)</f>
        <v>57</v>
      </c>
      <c r="D29" s="4"/>
      <c r="E29" s="4"/>
      <c r="F29" s="34" t="s">
        <v>70</v>
      </c>
      <c r="G29" s="5">
        <f>SUM('Исх данные'!C2,-2*'Исх данные'!C3)</f>
        <v>-40</v>
      </c>
      <c r="H29" s="4"/>
      <c r="I29" s="4"/>
    </row>
    <row r="30" spans="1:9" ht="12.75">
      <c r="A30" s="4"/>
      <c r="B30" s="4"/>
      <c r="C30" s="4"/>
      <c r="D30" s="4"/>
      <c r="E30" s="4"/>
      <c r="F30" s="34" t="s">
        <v>71</v>
      </c>
      <c r="G30" s="5">
        <f>SUM('Исх данные'!C2,2*'Исх данные'!C4)</f>
        <v>42</v>
      </c>
      <c r="H30" s="4"/>
      <c r="I30" s="4"/>
    </row>
    <row r="31" spans="1:9" ht="12.75">
      <c r="A31" s="4"/>
      <c r="B31" s="4"/>
      <c r="C31" s="4"/>
      <c r="D31" s="4"/>
      <c r="E31" s="4"/>
      <c r="F31" s="34" t="s">
        <v>72</v>
      </c>
      <c r="G31" s="5">
        <f>SUM('Исх данные'!C2,-2*'Исх данные'!C4)</f>
        <v>-22</v>
      </c>
      <c r="H31" s="4"/>
      <c r="I31" s="4"/>
    </row>
  </sheetData>
  <mergeCells count="2">
    <mergeCell ref="C2:H2"/>
    <mergeCell ref="I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rn9ape</dc:creator>
  <cp:keywords/>
  <dc:description/>
  <cp:lastModifiedBy>R9AAA</cp:lastModifiedBy>
  <dcterms:created xsi:type="dcterms:W3CDTF">2012-07-16T10:25:50Z</dcterms:created>
  <dcterms:modified xsi:type="dcterms:W3CDTF">2012-07-16T19:14:59Z</dcterms:modified>
  <cp:category/>
  <cp:version/>
  <cp:contentType/>
  <cp:contentStatus/>
</cp:coreProperties>
</file>